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 - SO 01 Oprava střešní..." sheetId="2" r:id="rId2"/>
  </sheets>
  <definedNames>
    <definedName name="_xlnm.Print_Area" localSheetId="0">'Rekapitulace stavby'!$D$4:$AO$76,'Rekapitulace stavby'!$C$82:$AQ$96</definedName>
    <definedName name="_xlnm.Print_Titles" localSheetId="0">'Rekapitulace stavby'!$92:$92</definedName>
    <definedName name="_xlnm._FilterDatabase" localSheetId="1" hidden="1">'01 - SO 01 Oprava střešní...'!$C$124:$K$203</definedName>
    <definedName name="_xlnm.Print_Area" localSheetId="1">'01 - SO 01 Oprava střešní...'!$C$4:$J$39,'01 - SO 01 Oprava střešní...'!$C$50:$J$76,'01 - SO 01 Oprava střešní...'!$C$82:$J$106,'01 - SO 01 Oprava střešní...'!$C$112:$K$203</definedName>
    <definedName name="_xlnm.Print_Titles" localSheetId="1">'01 - SO 01 Oprava střešní...'!$124:$124</definedName>
  </definedNames>
  <calcPr/>
</workbook>
</file>

<file path=xl/calcChain.xml><?xml version="1.0" encoding="utf-8"?>
<calcChain xmlns="http://schemas.openxmlformats.org/spreadsheetml/2006/main">
  <c i="2" r="J37"/>
  <c r="J36"/>
  <c i="1" r="AY95"/>
  <c i="2" r="J35"/>
  <c i="1" r="AX95"/>
  <c i="2" r="BI202"/>
  <c r="BH202"/>
  <c r="BG202"/>
  <c r="BF202"/>
  <c r="T202"/>
  <c r="R202"/>
  <c r="P202"/>
  <c r="BK202"/>
  <c r="J202"/>
  <c r="BE202"/>
  <c r="BI199"/>
  <c r="BH199"/>
  <c r="BG199"/>
  <c r="BF199"/>
  <c r="T199"/>
  <c r="R199"/>
  <c r="P199"/>
  <c r="BK199"/>
  <c r="J199"/>
  <c r="BE199"/>
  <c r="BI196"/>
  <c r="BH196"/>
  <c r="BG196"/>
  <c r="BF196"/>
  <c r="T196"/>
  <c r="R196"/>
  <c r="P196"/>
  <c r="BK196"/>
  <c r="J196"/>
  <c r="BE196"/>
  <c r="BI194"/>
  <c r="BH194"/>
  <c r="BG194"/>
  <c r="BF194"/>
  <c r="T194"/>
  <c r="R194"/>
  <c r="P194"/>
  <c r="BK194"/>
  <c r="J194"/>
  <c r="BE194"/>
  <c r="BI192"/>
  <c r="BH192"/>
  <c r="BG192"/>
  <c r="BF192"/>
  <c r="T192"/>
  <c r="R192"/>
  <c r="P192"/>
  <c r="BK192"/>
  <c r="J192"/>
  <c r="BE192"/>
  <c r="BI190"/>
  <c r="BH190"/>
  <c r="BG190"/>
  <c r="BF190"/>
  <c r="T190"/>
  <c r="R190"/>
  <c r="P190"/>
  <c r="BK190"/>
  <c r="J190"/>
  <c r="BE190"/>
  <c r="BI188"/>
  <c r="BH188"/>
  <c r="BG188"/>
  <c r="BF188"/>
  <c r="T188"/>
  <c r="T187"/>
  <c r="R188"/>
  <c r="R187"/>
  <c r="P188"/>
  <c r="P187"/>
  <c r="BK188"/>
  <c r="BK187"/>
  <c r="J187"/>
  <c r="J188"/>
  <c r="BE188"/>
  <c r="J105"/>
  <c r="BI185"/>
  <c r="BH185"/>
  <c r="BG185"/>
  <c r="BF185"/>
  <c r="T185"/>
  <c r="R185"/>
  <c r="P185"/>
  <c r="BK185"/>
  <c r="J185"/>
  <c r="BE185"/>
  <c r="BI184"/>
  <c r="BH184"/>
  <c r="BG184"/>
  <c r="BF184"/>
  <c r="T184"/>
  <c r="R184"/>
  <c r="P184"/>
  <c r="BK184"/>
  <c r="J184"/>
  <c r="BE184"/>
  <c r="BI183"/>
  <c r="BH183"/>
  <c r="BG183"/>
  <c r="BF183"/>
  <c r="T183"/>
  <c r="R183"/>
  <c r="P183"/>
  <c r="BK183"/>
  <c r="J183"/>
  <c r="BE183"/>
  <c r="BI182"/>
  <c r="BH182"/>
  <c r="BG182"/>
  <c r="BF182"/>
  <c r="T182"/>
  <c r="R182"/>
  <c r="P182"/>
  <c r="BK182"/>
  <c r="J182"/>
  <c r="BE182"/>
  <c r="BI180"/>
  <c r="BH180"/>
  <c r="BG180"/>
  <c r="BF180"/>
  <c r="T180"/>
  <c r="R180"/>
  <c r="P180"/>
  <c r="BK180"/>
  <c r="J180"/>
  <c r="BE180"/>
  <c r="BI178"/>
  <c r="BH178"/>
  <c r="BG178"/>
  <c r="BF178"/>
  <c r="T178"/>
  <c r="R178"/>
  <c r="P178"/>
  <c r="BK178"/>
  <c r="J178"/>
  <c r="BE178"/>
  <c r="BI176"/>
  <c r="BH176"/>
  <c r="BG176"/>
  <c r="BF176"/>
  <c r="T176"/>
  <c r="R176"/>
  <c r="P176"/>
  <c r="BK176"/>
  <c r="J176"/>
  <c r="BE176"/>
  <c r="BI174"/>
  <c r="BH174"/>
  <c r="BG174"/>
  <c r="BF174"/>
  <c r="T174"/>
  <c r="R174"/>
  <c r="P174"/>
  <c r="BK174"/>
  <c r="J174"/>
  <c r="BE174"/>
  <c r="BI172"/>
  <c r="BH172"/>
  <c r="BG172"/>
  <c r="BF172"/>
  <c r="T172"/>
  <c r="R172"/>
  <c r="P172"/>
  <c r="BK172"/>
  <c r="J172"/>
  <c r="BE172"/>
  <c r="BI171"/>
  <c r="BH171"/>
  <c r="BG171"/>
  <c r="BF171"/>
  <c r="T171"/>
  <c r="R171"/>
  <c r="P171"/>
  <c r="BK171"/>
  <c r="J171"/>
  <c r="BE171"/>
  <c r="BI170"/>
  <c r="BH170"/>
  <c r="BG170"/>
  <c r="BF170"/>
  <c r="T170"/>
  <c r="R170"/>
  <c r="P170"/>
  <c r="BK170"/>
  <c r="J170"/>
  <c r="BE170"/>
  <c r="BI169"/>
  <c r="BH169"/>
  <c r="BG169"/>
  <c r="BF169"/>
  <c r="T169"/>
  <c r="R169"/>
  <c r="P169"/>
  <c r="BK169"/>
  <c r="J169"/>
  <c r="BE169"/>
  <c r="BI168"/>
  <c r="BH168"/>
  <c r="BG168"/>
  <c r="BF168"/>
  <c r="T168"/>
  <c r="R168"/>
  <c r="P168"/>
  <c r="BK168"/>
  <c r="J168"/>
  <c r="BE168"/>
  <c r="BI167"/>
  <c r="BH167"/>
  <c r="BG167"/>
  <c r="BF167"/>
  <c r="T167"/>
  <c r="T166"/>
  <c r="R167"/>
  <c r="R166"/>
  <c r="P167"/>
  <c r="P166"/>
  <c r="BK167"/>
  <c r="BK166"/>
  <c r="J166"/>
  <c r="J167"/>
  <c r="BE167"/>
  <c r="J104"/>
  <c r="BI164"/>
  <c r="BH164"/>
  <c r="BG164"/>
  <c r="BF164"/>
  <c r="T164"/>
  <c r="R164"/>
  <c r="P164"/>
  <c r="BK164"/>
  <c r="J164"/>
  <c r="BE164"/>
  <c r="BI163"/>
  <c r="BH163"/>
  <c r="BG163"/>
  <c r="BF163"/>
  <c r="T163"/>
  <c r="R163"/>
  <c r="P163"/>
  <c r="BK163"/>
  <c r="J163"/>
  <c r="BE163"/>
  <c r="BI162"/>
  <c r="BH162"/>
  <c r="BG162"/>
  <c r="BF162"/>
  <c r="T162"/>
  <c r="R162"/>
  <c r="P162"/>
  <c r="BK162"/>
  <c r="J162"/>
  <c r="BE162"/>
  <c r="BI160"/>
  <c r="BH160"/>
  <c r="BG160"/>
  <c r="BF160"/>
  <c r="T160"/>
  <c r="T159"/>
  <c r="R160"/>
  <c r="R159"/>
  <c r="P160"/>
  <c r="P159"/>
  <c r="BK160"/>
  <c r="BK159"/>
  <c r="J159"/>
  <c r="J160"/>
  <c r="BE160"/>
  <c r="J103"/>
  <c r="BI158"/>
  <c r="BH158"/>
  <c r="BG158"/>
  <c r="BF158"/>
  <c r="T158"/>
  <c r="T157"/>
  <c r="R158"/>
  <c r="R157"/>
  <c r="P158"/>
  <c r="P157"/>
  <c r="BK158"/>
  <c r="BK157"/>
  <c r="J157"/>
  <c r="J158"/>
  <c r="BE158"/>
  <c r="J102"/>
  <c r="BI155"/>
  <c r="BH155"/>
  <c r="BG155"/>
  <c r="BF155"/>
  <c r="T155"/>
  <c r="R155"/>
  <c r="P155"/>
  <c r="BK155"/>
  <c r="J155"/>
  <c r="BE155"/>
  <c r="BI154"/>
  <c r="BH154"/>
  <c r="BG154"/>
  <c r="BF154"/>
  <c r="T154"/>
  <c r="T153"/>
  <c r="T152"/>
  <c r="R154"/>
  <c r="R153"/>
  <c r="R152"/>
  <c r="P154"/>
  <c r="P153"/>
  <c r="P152"/>
  <c r="BK154"/>
  <c r="BK153"/>
  <c r="J153"/>
  <c r="BK152"/>
  <c r="J152"/>
  <c r="J154"/>
  <c r="BE154"/>
  <c r="J101"/>
  <c r="J100"/>
  <c r="BI150"/>
  <c r="BH150"/>
  <c r="BG150"/>
  <c r="BF150"/>
  <c r="T150"/>
  <c r="R150"/>
  <c r="P150"/>
  <c r="BK150"/>
  <c r="J150"/>
  <c r="BE150"/>
  <c r="BI147"/>
  <c r="BH147"/>
  <c r="BG147"/>
  <c r="BF147"/>
  <c r="T147"/>
  <c r="R147"/>
  <c r="P147"/>
  <c r="BK147"/>
  <c r="J147"/>
  <c r="BE147"/>
  <c r="BI145"/>
  <c r="BH145"/>
  <c r="BG145"/>
  <c r="BF145"/>
  <c r="T145"/>
  <c r="R145"/>
  <c r="P145"/>
  <c r="BK145"/>
  <c r="J145"/>
  <c r="BE145"/>
  <c r="BI142"/>
  <c r="BH142"/>
  <c r="BG142"/>
  <c r="BF142"/>
  <c r="T142"/>
  <c r="R142"/>
  <c r="P142"/>
  <c r="BK142"/>
  <c r="J142"/>
  <c r="BE142"/>
  <c r="BI140"/>
  <c r="BH140"/>
  <c r="BG140"/>
  <c r="BF140"/>
  <c r="T140"/>
  <c r="R140"/>
  <c r="P140"/>
  <c r="BK140"/>
  <c r="J140"/>
  <c r="BE140"/>
  <c r="BI138"/>
  <c r="BH138"/>
  <c r="BG138"/>
  <c r="BF138"/>
  <c r="T138"/>
  <c r="T137"/>
  <c r="R138"/>
  <c r="R137"/>
  <c r="P138"/>
  <c r="P137"/>
  <c r="BK138"/>
  <c r="BK137"/>
  <c r="J137"/>
  <c r="J138"/>
  <c r="BE138"/>
  <c r="J99"/>
  <c r="BI134"/>
  <c r="BH134"/>
  <c r="BG134"/>
  <c r="BF134"/>
  <c r="T134"/>
  <c r="R134"/>
  <c r="P134"/>
  <c r="BK134"/>
  <c r="J134"/>
  <c r="BE134"/>
  <c r="BI131"/>
  <c r="BH131"/>
  <c r="BG131"/>
  <c r="BF131"/>
  <c r="T131"/>
  <c r="R131"/>
  <c r="P131"/>
  <c r="BK131"/>
  <c r="J131"/>
  <c r="BE131"/>
  <c r="BI128"/>
  <c r="F37"/>
  <c i="1" r="BD95"/>
  <c i="2" r="BH128"/>
  <c r="F36"/>
  <c i="1" r="BC95"/>
  <c i="2" r="BG128"/>
  <c r="F35"/>
  <c i="1" r="BB95"/>
  <c i="2" r="BF128"/>
  <c r="J34"/>
  <c i="1" r="AW95"/>
  <c i="2" r="F34"/>
  <c i="1" r="BA95"/>
  <c i="2" r="T128"/>
  <c r="T127"/>
  <c r="T126"/>
  <c r="T125"/>
  <c r="R128"/>
  <c r="R127"/>
  <c r="R126"/>
  <c r="R125"/>
  <c r="P128"/>
  <c r="P127"/>
  <c r="P126"/>
  <c r="P125"/>
  <c i="1" r="AU95"/>
  <c i="2" r="BK128"/>
  <c r="BK127"/>
  <c r="J127"/>
  <c r="BK126"/>
  <c r="J126"/>
  <c r="BK125"/>
  <c r="J125"/>
  <c r="J96"/>
  <c r="J30"/>
  <c i="1" r="AG95"/>
  <c i="2" r="J128"/>
  <c r="BE128"/>
  <c r="J33"/>
  <c i="1" r="AV95"/>
  <c i="2" r="F33"/>
  <c i="1" r="AZ95"/>
  <c i="2" r="J98"/>
  <c r="J97"/>
  <c r="F119"/>
  <c r="E117"/>
  <c r="F89"/>
  <c r="E87"/>
  <c r="J39"/>
  <c r="J24"/>
  <c r="E24"/>
  <c r="J122"/>
  <c r="J92"/>
  <c r="J23"/>
  <c r="J21"/>
  <c r="E21"/>
  <c r="J121"/>
  <c r="J91"/>
  <c r="J20"/>
  <c r="J18"/>
  <c r="E18"/>
  <c r="F122"/>
  <c r="F92"/>
  <c r="J17"/>
  <c r="J15"/>
  <c r="E15"/>
  <c r="F121"/>
  <c r="F91"/>
  <c r="J14"/>
  <c r="J12"/>
  <c r="J119"/>
  <c r="J89"/>
  <c r="E7"/>
  <c r="E115"/>
  <c r="E85"/>
  <c i="1" r="BD94"/>
  <c r="W33"/>
  <c r="BC94"/>
  <c r="W32"/>
  <c r="BB94"/>
  <c r="W31"/>
  <c r="BA94"/>
  <c r="W30"/>
  <c r="AZ94"/>
  <c r="W29"/>
  <c r="AY94"/>
  <c r="AX94"/>
  <c r="AW94"/>
  <c r="AK30"/>
  <c r="AV94"/>
  <c r="AK29"/>
  <c r="AU94"/>
  <c r="AT94"/>
  <c r="AS94"/>
  <c r="AG94"/>
  <c r="AK26"/>
  <c r="AT95"/>
  <c r="AN95"/>
  <c r="AN94"/>
  <c r="L90"/>
  <c r="AM90"/>
  <c r="AM89"/>
  <c r="L89"/>
  <c r="AM87"/>
  <c r="L87"/>
  <c r="L85"/>
  <c r="L84"/>
  <c r="AK35"/>
</calcChain>
</file>

<file path=xl/sharedStrings.xml><?xml version="1.0" encoding="utf-8"?>
<sst xmlns="http://schemas.openxmlformats.org/spreadsheetml/2006/main">
  <si>
    <t>Export Komplet</t>
  </si>
  <si>
    <t/>
  </si>
  <si>
    <t>2.0</t>
  </si>
  <si>
    <t>ZAMOK</t>
  </si>
  <si>
    <t>False</t>
  </si>
  <si>
    <t>{12a46282-6c5e-4a8a-8aa1-cdae77e3d629}</t>
  </si>
  <si>
    <t>0,01</t>
  </si>
  <si>
    <t>21</t>
  </si>
  <si>
    <t>1</t>
  </si>
  <si>
    <t>15</t>
  </si>
  <si>
    <t>REKAPITULACE STAVBY</t>
  </si>
  <si>
    <t xml:space="preserve">v ---  níže se nacházejí doplnkové a pomocné údaje k sestavám  --- v</t>
  </si>
  <si>
    <t>Návod na vyplnění</t>
  </si>
  <si>
    <t>Kód:</t>
  </si>
  <si>
    <t>7119</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</si>
  <si>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</si>
  <si>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</si>
  <si>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7119 Klatovy nemocnice objekt č. p. 202 - oprava střešního pláště</t>
  </si>
  <si>
    <t>0,1</t>
  </si>
  <si>
    <t>KSO:</t>
  </si>
  <si>
    <t>CC-CZ:</t>
  </si>
  <si>
    <t>Místo:</t>
  </si>
  <si>
    <t xml:space="preserve"> </t>
  </si>
  <si>
    <t>Datum:</t>
  </si>
  <si>
    <t>17. 6. 2019</t>
  </si>
  <si>
    <t>10</t>
  </si>
  <si>
    <t>100</t>
  </si>
  <si>
    <t>Zadavatel:</t>
  </si>
  <si>
    <t>IČ:</t>
  </si>
  <si>
    <t>DIČ:</t>
  </si>
  <si>
    <t>Uchazeč:</t>
  </si>
  <si>
    <t>Vyplň údaj</t>
  </si>
  <si>
    <t>True</t>
  </si>
  <si>
    <t>Projektant:</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</si>
  <si>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</si>
  <si>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</si>
  <si>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</si>
  <si>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</si>
  <si>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</si>
  <si>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</si>
  <si>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</si>
  <si>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</si>
  <si>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</si>
  <si>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</si>
  <si>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</si>
  <si>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</si>
  <si>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</si>
  <si>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</si>
  <si>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</si>
  <si>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</si>
  <si>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</si>
  <si>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</si>
  <si>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</si>
  <si>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</si>
  <si>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</si>
  <si>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</si>
  <si>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</si>
  <si>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</si>
  <si>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</si>
  <si>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</si>
  <si>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</si>
  <si>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</si>
  <si>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</si>
  <si>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</si>
  <si>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</si>
  <si>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</si>
  <si>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</si>
  <si>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</si>
  <si>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</si>
  <si>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</si>
  <si>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</si>
  <si>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</si>
  <si>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</si>
  <si>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</si>
  <si>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</si>
  <si>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</si>
  <si>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</si>
  <si>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</si>
  <si>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</si>
  <si>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</si>
  <si>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</si>
  <si>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t>
  </si>
  <si>
    <t>SO 01 Oprava střešního pláště</t>
  </si>
  <si>
    <t>STA</t>
  </si>
  <si>
    <t>{1119d551-38db-4624-9562-cbf2a91c9f5a}</t>
  </si>
  <si>
    <t>2</t>
  </si>
  <si>
    <t>KRYCÍ LIST SOUPISU PRACÍ</t>
  </si>
  <si>
    <t>Objekt:</t>
  </si>
  <si>
    <t>01 - SO 01 Oprava střešního pláště</t>
  </si>
  <si>
    <t>REKAPITULACE ČLENĚNÍ SOUPISU PRACÍ</t>
  </si>
  <si>
    <t>Kód dílu - Popis</t>
  </si>
  <si>
    <t>Cena celkem [CZK]</t>
  </si>
  <si>
    <t>Náklady ze soupisu prací</t>
  </si>
  <si>
    <t>-1</t>
  </si>
  <si>
    <t>HSV - Práce a dodávky HSV</t>
  </si>
  <si>
    <t xml:space="preserve">    9 - Ostatní konstrukce a práce, bourání</t>
  </si>
  <si>
    <t xml:space="preserve">    997 - Přesun sutě</t>
  </si>
  <si>
    <t>PSV - Práce a dodávky PSV</t>
  </si>
  <si>
    <t xml:space="preserve">    712 - Povlakové krytiny</t>
  </si>
  <si>
    <t xml:space="preserve">    741 - Elektroinstalace -hromosvod</t>
  </si>
  <si>
    <t xml:space="preserve">    762 - Konstrukce tesařské</t>
  </si>
  <si>
    <t xml:space="preserve">    764 - Konstrukce klempířské</t>
  </si>
  <si>
    <t xml:space="preserve">    765 - Krytina skládaná</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</si>
  <si>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</si>
  <si>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</si>
  <si>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</si>
  <si>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</si>
  <si>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</si>
  <si>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</si>
  <si>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</si>
  <si>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</si>
  <si>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</si>
  <si>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</si>
  <si>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</si>
  <si>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</si>
  <si>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</si>
  <si>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</si>
  <si>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</si>
  <si>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</si>
  <si>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</si>
  <si>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</si>
  <si>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</si>
  <si>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941111122</t>
  </si>
  <si>
    <t xml:space="preserve">Montáž lešení řadového trubkového lehkého pracovního s podlahami  s provozním zatížením tř. 3 do 200 kg/m2 šířky tř. W09 přes 0,9 do 1,2 m, výšky přes 10 do 25 m</t>
  </si>
  <si>
    <t>m2</t>
  </si>
  <si>
    <t>CS ÚRS 2019 01</t>
  </si>
  <si>
    <t>4</t>
  </si>
  <si>
    <t>1633050046</t>
  </si>
  <si>
    <t>PSC</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</si>
  <si>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</si>
  <si>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VV</t>
  </si>
  <si>
    <t>1350</t>
  </si>
  <si>
    <t>941111222</t>
  </si>
  <si>
    <t xml:space="preserve">Montáž lešení řadového trubkového lehkého pracovního s podlahami  s provozním zatížením tř. 3 do 200 kg/m2 Příplatek za první a každý další den použití lešení k ceně -1122</t>
  </si>
  <si>
    <t>1197231544</t>
  </si>
  <si>
    <t>1350,00*30</t>
  </si>
  <si>
    <t>3</t>
  </si>
  <si>
    <t>941111822</t>
  </si>
  <si>
    <t xml:space="preserve">Demontáž lešení řadového trubkového lehkého pracovního s podlahami  s provozním zatížením tř. 3 do 200 kg/m2 šířky tř. W09 přes 0,9 do 1,2 m, výšky přes 10 do 25 m</t>
  </si>
  <si>
    <t>1347854504</t>
  </si>
  <si>
    <t xml:space="preserve">Poznámka k souboru cen:_x000d_
1. Demontáž lešení řadového trubkového lehkého výšky přes 25 m se oceňuje individuálně. </t>
  </si>
  <si>
    <t>997</t>
  </si>
  <si>
    <t>Přesun sutě</t>
  </si>
  <si>
    <t>997002611</t>
  </si>
  <si>
    <t xml:space="preserve">Nakládání suti a vybouraných hmot na dopravní prostředek  pro vodorovné přemístění</t>
  </si>
  <si>
    <t>t</t>
  </si>
  <si>
    <t>1967523588</t>
  </si>
  <si>
    <t xml:space="preserve">Poznámka k souboru cen:_x000d_
1. Cena platí i pro překládání při lomené dopravě. 2. Cenu nelze použít při dopravě po železnici, po vodě nebo ručně. </t>
  </si>
  <si>
    <t>5</t>
  </si>
  <si>
    <t>997013312</t>
  </si>
  <si>
    <t>Doprava suti shozem montáž a demontáž shozu výšky přes 10 do 20 m</t>
  </si>
  <si>
    <t>m</t>
  </si>
  <si>
    <t>1531185916</t>
  </si>
  <si>
    <t xml:space="preserve">Poznámka k souboru cen:_x000d_
1. Shozy vyšší než 75 m se oceňují individuálně. 2. Výškou se rozumí vzdálenost od vyústění shozu do úrovně plnícího trychtýře. 3. Náklady na vodorovnou dopravu suti se oceňují cenami 977 01-3111, -3151 a -3211 pro budovy a haly výšky do 6 m souboru cen 977 01-3 Vnitrostaveništní doprava suti a vybouraných hmot. </t>
  </si>
  <si>
    <t>6</t>
  </si>
  <si>
    <t>997013322</t>
  </si>
  <si>
    <t>Doprava suti shozem montáž a demontáž shozu výšky Příplatek za první a každý další den použití shozu k ceně -3312</t>
  </si>
  <si>
    <t>1616249289</t>
  </si>
  <si>
    <t>15,05*10</t>
  </si>
  <si>
    <t>7</t>
  </si>
  <si>
    <t>997013501</t>
  </si>
  <si>
    <t xml:space="preserve">Odvoz suti a vybouraných hmot na skládku nebo meziskládku  se složením, na vzdálenost do 1 km</t>
  </si>
  <si>
    <t>-1095292958</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</si>
  <si>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</si>
  <si>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8</t>
  </si>
  <si>
    <t>997013509</t>
  </si>
  <si>
    <t xml:space="preserve">Odvoz suti a vybouraných hmot na skládku nebo meziskládku  se složením, na vzdálenost Příplatek k ceně za každý další i započatý 1 km přes 1 km</t>
  </si>
  <si>
    <t>1975220253</t>
  </si>
  <si>
    <t>15,05*6</t>
  </si>
  <si>
    <t>997013821</t>
  </si>
  <si>
    <t>Poplatek za uložení stavebního odpadu na skládce (skládkovné) ze stavebních materiálů obsahujících azbest zatříděných do Katalogu odpadů pod kódem 170 605</t>
  </si>
  <si>
    <t>893151433</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</si>
  <si>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</si>
  <si>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PSV</t>
  </si>
  <si>
    <t>Práce a dodávky PSV</t>
  </si>
  <si>
    <t>712</t>
  </si>
  <si>
    <t>Povlakové krytiny</t>
  </si>
  <si>
    <t>712400831</t>
  </si>
  <si>
    <t xml:space="preserve">Odstranění ze střech šikmých přes 10° do 30°  krytiny povlakové jednovrstvé</t>
  </si>
  <si>
    <t>16</t>
  </si>
  <si>
    <t>-463609508</t>
  </si>
  <si>
    <t>11</t>
  </si>
  <si>
    <t>998712203</t>
  </si>
  <si>
    <t>Přesun hmot pro povlakové krytiny stanovený procentní sazbou (%) z ceny vodorovná dopravní vzdálenost do 50 m v objektech výšky přes 12 do 24 m</t>
  </si>
  <si>
    <t>%</t>
  </si>
  <si>
    <t>-1270708602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</si>
  <si>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</si>
  <si>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741</t>
  </si>
  <si>
    <t>Elektroinstalace -hromosvod</t>
  </si>
  <si>
    <t>12</t>
  </si>
  <si>
    <t>741100</t>
  </si>
  <si>
    <t>Demnontáž a montáž hromosvodu</t>
  </si>
  <si>
    <t>Kč</t>
  </si>
  <si>
    <t>-1094465380</t>
  </si>
  <si>
    <t>762</t>
  </si>
  <si>
    <t>Konstrukce tesařské</t>
  </si>
  <si>
    <t>13</t>
  </si>
  <si>
    <t>762342214</t>
  </si>
  <si>
    <t>Bednění a laťování montáž laťování střech jednoduchých sklonu do 60° při osové vzdálenosti latí přes 150 do 360 mm</t>
  </si>
  <si>
    <t>502467862</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</si>
  <si>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 </t>
  </si>
  <si>
    <t>14</t>
  </si>
  <si>
    <t>M</t>
  </si>
  <si>
    <t>60514114</t>
  </si>
  <si>
    <t>řezivo jehličnaté lať impregnovaná dl 4 m</t>
  </si>
  <si>
    <t>m3</t>
  </si>
  <si>
    <t>32</t>
  </si>
  <si>
    <t>-1869294847</t>
  </si>
  <si>
    <t>31412722</t>
  </si>
  <si>
    <t>hřebík nastřelovací 90 mm</t>
  </si>
  <si>
    <t>bal</t>
  </si>
  <si>
    <t>109783344</t>
  </si>
  <si>
    <t>998762203</t>
  </si>
  <si>
    <t xml:space="preserve">Přesun hmot pro konstrukce tesařské  stanovený procentní sazbou (%) z ceny vodorovná dopravní vzdálenost do 50 m v objektech výšky přes 12 do 24 m</t>
  </si>
  <si>
    <t>1294593152</t>
  </si>
  <si>
    <t>764</t>
  </si>
  <si>
    <t>Konstrukce klempířské</t>
  </si>
  <si>
    <t>17</t>
  </si>
  <si>
    <t>764111651</t>
  </si>
  <si>
    <t>Krytina ze svitků nebo z taškových tabulí z pozinkovaného plechu s povrchovou úpravou s úpravou u okapů, prostupů a výčnělků střechy rovné z taškových tabulí, sklon střechy do 30°</t>
  </si>
  <si>
    <t>-1957561282</t>
  </si>
  <si>
    <t>18</t>
  </si>
  <si>
    <t>764171254</t>
  </si>
  <si>
    <t xml:space="preserve">Taškové tabule hřeben, větrací pás hřebene </t>
  </si>
  <si>
    <t>339244229</t>
  </si>
  <si>
    <t>19</t>
  </si>
  <si>
    <t>764171456</t>
  </si>
  <si>
    <t>Hladká krytina stoupací plošina</t>
  </si>
  <si>
    <t>ks</t>
  </si>
  <si>
    <t>393005522</t>
  </si>
  <si>
    <t>20</t>
  </si>
  <si>
    <t>764200</t>
  </si>
  <si>
    <t>Dodávka a montáž střešní výlez 450x450 mm</t>
  </si>
  <si>
    <t>-1029931977</t>
  </si>
  <si>
    <t>764211201</t>
  </si>
  <si>
    <t xml:space="preserve">Demontáž žlab. háků + montáž žlabových háků(oprava Cu) </t>
  </si>
  <si>
    <t>428776174</t>
  </si>
  <si>
    <t>22</t>
  </si>
  <si>
    <t>764211624</t>
  </si>
  <si>
    <t>větrací komínek</t>
  </si>
  <si>
    <t>1532813890</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</si>
  <si>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 </t>
  </si>
  <si>
    <t>23</t>
  </si>
  <si>
    <t>764212607</t>
  </si>
  <si>
    <t>Oplechování střešních prvků z pozinkovaného plechu s povrchovou úpravou úžlabí rš 670 mm</t>
  </si>
  <si>
    <t>195568038</t>
  </si>
  <si>
    <t>24</t>
  </si>
  <si>
    <t>764212636</t>
  </si>
  <si>
    <t>Oplechování střešních prvků z pozinkovaného plechu s povrchovou úpravou štítu závětrnou lištou rš 500 mm</t>
  </si>
  <si>
    <t>1843186434</t>
  </si>
  <si>
    <t>25</t>
  </si>
  <si>
    <t>764212661</t>
  </si>
  <si>
    <t>Oplechování střešních prvků z pozinkovaného plechu s povrchovou úpravou okapu okapovým plechem střechy rovné rš 150 mm</t>
  </si>
  <si>
    <t>-502338168</t>
  </si>
  <si>
    <t>26</t>
  </si>
  <si>
    <t>764314612</t>
  </si>
  <si>
    <t>Lemování prostupů z pozinkovaného plechu s povrchovou úpravou bez lišty, střech s krytinou skládanou nebo z plechu</t>
  </si>
  <si>
    <t>-991248141</t>
  </si>
  <si>
    <t xml:space="preserve">Poznámka k souboru cen:_x000d_
1. V cenách nesjou započteny náklady na připojovací dilatační lištu, tyto lze ocenit cenami souboru cen 764 01 - 162. Dilatační lišta z pozinkovaného plechu s upravený povrchem. </t>
  </si>
  <si>
    <t>27</t>
  </si>
  <si>
    <t>764351836</t>
  </si>
  <si>
    <t>Demnotáž klempířských prvků</t>
  </si>
  <si>
    <t>138523454</t>
  </si>
  <si>
    <t>28</t>
  </si>
  <si>
    <t>764353306</t>
  </si>
  <si>
    <t>Okapnice Pz rš. 150 mm</t>
  </si>
  <si>
    <t>153981379</t>
  </si>
  <si>
    <t>29</t>
  </si>
  <si>
    <t>764353307</t>
  </si>
  <si>
    <t>Ochranný větrací pás okapní rš. 80 mm</t>
  </si>
  <si>
    <t>-2122930114</t>
  </si>
  <si>
    <t>30</t>
  </si>
  <si>
    <t>998764203</t>
  </si>
  <si>
    <t>Přesun hmot pro konstrukce klempířské stanovený procentní sazbou (%) z ceny vodorovná dopravní vzdálenost do 50 m v objektech výšky přes 12 do 24 m</t>
  </si>
  <si>
    <t>-283771972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</si>
  <si>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</si>
  <si>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765</t>
  </si>
  <si>
    <t>Krytina skládaná</t>
  </si>
  <si>
    <t>31</t>
  </si>
  <si>
    <t>765131801</t>
  </si>
  <si>
    <t xml:space="preserve">Demontáž vláknocementové krytiny skládané  sklonu do 30° do suti</t>
  </si>
  <si>
    <t>-305828429</t>
  </si>
  <si>
    <t xml:space="preserve">Poznámka k souboru cen:_x000d_
1. Ceny nelze použít pro demontáž azbestocementové krytiny. </t>
  </si>
  <si>
    <t>765131841</t>
  </si>
  <si>
    <t xml:space="preserve">Demontáž vláknocementové krytiny skládané  Příplatek k cenám za sklon přes 30° demontáže krytiny</t>
  </si>
  <si>
    <t>1625971274</t>
  </si>
  <si>
    <t>33</t>
  </si>
  <si>
    <t>765131871</t>
  </si>
  <si>
    <t xml:space="preserve">Demontáž vláknocementové krytiny vlnité  sklonu do 30° hřebene nebo nároží do suti</t>
  </si>
  <si>
    <t>1016943174</t>
  </si>
  <si>
    <t>34</t>
  </si>
  <si>
    <t>765131893</t>
  </si>
  <si>
    <t xml:space="preserve">Demontáž vláknocementové krytiny vlnité  Příplatek k cenám za sklon přes 30° demontáže hřebene nebo nároží</t>
  </si>
  <si>
    <t>-442843552</t>
  </si>
  <si>
    <t>35</t>
  </si>
  <si>
    <t>765191023</t>
  </si>
  <si>
    <t xml:space="preserve">Montáž pojistné hydroizolační fólie  kladené ve sklonu přes 20° s lepenými přesahy na bednění nebo tepelnou izolaci</t>
  </si>
  <si>
    <t>-883245837</t>
  </si>
  <si>
    <t xml:space="preserve">Poznámka k souboru cen:_x000d_
1. V cenách nejsou započteny náklady na dodávku fólie, tyto se oceňují ve specifikaci. Ztratné lze dohodnout ve směrné výši 5 až 15%. 2. V ceně -1071 nejsou započteny náklady na dodávku okapnice, tyto se oceňují položkami ceníku 800-764 Konstrukce klempířské. </t>
  </si>
  <si>
    <t>660</t>
  </si>
  <si>
    <t>36</t>
  </si>
  <si>
    <t>28329036</t>
  </si>
  <si>
    <t>fólie kontaktní difuzně propustná pro doplňkovou hydroizolační vrstvu, třívrstvá mikroporézní PP 150g/m2 s integrovanou samolepící páskou</t>
  </si>
  <si>
    <t>1988452689</t>
  </si>
  <si>
    <t>660*1,1 'Přepočtené koeficientem množství</t>
  </si>
  <si>
    <t>37</t>
  </si>
  <si>
    <t>998765203</t>
  </si>
  <si>
    <t>Přesun hmot pro krytiny skládané stanovený procentní sazbou (%) z ceny vodorovná dopravní vzdálenost do 50 m v objektech výšky přes 12 do 24 m</t>
  </si>
  <si>
    <t>-1554512918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</si>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</sst>
</file>

<file path=xl/styles.xml><?xml version="1.0" encoding="utf-8"?>
<styleSheet xmlns="http://schemas.openxmlformats.org/spreadsheetml/2006/main">
  <numFmts count="3">
    <numFmt numFmtId="164" formatCode="#,##0.00%"/>
    <numFmt numFmtId="165" formatCode="dd\.mm\.yyyy"/>
    <numFmt numFmtId="166" formatCode="#,##0.00000"/>
  </numFmts>
  <fonts count="3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6" fillId="0" borderId="0" applyNumberFormat="0" applyFill="0" applyBorder="0" applyAlignment="0" applyProtection="0"/>
  </cellStyleXfs>
  <cellXfs count="25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4"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4"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5" fillId="0" borderId="5" xfId="0" applyFont="1" applyBorder="1" applyAlignment="1" applyProtection="1">
      <alignment horizontal="left" vertical="center"/>
    </xf>
    <xf numFmtId="0" fontId="0" fillId="0" borderId="5" xfId="0" applyFont="1" applyBorder="1" applyAlignment="1" applyProtection="1">
      <alignment vertical="center"/>
    </xf>
    <xf numFmtId="4" fontId="15"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6" fillId="0" borderId="0" xfId="0" applyNumberFormat="1" applyFont="1" applyAlignment="1" applyProtection="1">
      <alignment vertical="center"/>
    </xf>
    <xf numFmtId="0" fontId="1" fillId="0" borderId="3" xfId="0" applyFont="1" applyBorder="1" applyAlignment="1">
      <alignment vertical="center"/>
    </xf>
    <xf numFmtId="0" fontId="16"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17" fillId="0" borderId="4" xfId="0" applyFont="1" applyBorder="1" applyAlignment="1" applyProtection="1">
      <alignment horizontal="left" vertical="center"/>
    </xf>
    <xf numFmtId="0" fontId="0" fillId="0" borderId="4" xfId="0" applyFont="1" applyBorder="1" applyAlignment="1" applyProtection="1">
      <alignment vertical="center"/>
    </xf>
    <xf numFmtId="0" fontId="1" fillId="0" borderId="5" xfId="0" applyFont="1" applyBorder="1" applyAlignment="1" applyProtection="1">
      <alignment horizontal="lef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0" fillId="4" borderId="6"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0" fillId="4" borderId="7" xfId="0" applyFont="1" applyFill="1" applyBorder="1" applyAlignment="1" applyProtection="1">
      <alignment horizontal="center" vertical="center"/>
    </xf>
    <xf numFmtId="0" fontId="20" fillId="4" borderId="7" xfId="0" applyFont="1" applyFill="1" applyBorder="1" applyAlignment="1" applyProtection="1">
      <alignment horizontal="right" vertical="center"/>
    </xf>
    <xf numFmtId="0" fontId="20" fillId="4" borderId="8" xfId="0" applyFont="1" applyFill="1" applyBorder="1" applyAlignment="1" applyProtection="1">
      <alignment horizontal="left" vertical="center"/>
    </xf>
    <xf numFmtId="0" fontId="20" fillId="4" borderId="0" xfId="0" applyFont="1" applyFill="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1"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5"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7" fillId="0" borderId="4" xfId="0" applyFont="1" applyBorder="1" applyAlignment="1">
      <alignment horizontal="lef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protection locked="0"/>
    </xf>
    <xf numFmtId="0" fontId="20"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2" fillId="0" borderId="0" xfId="0" applyNumberFormat="1" applyFont="1" applyAlignment="1" applyProtection="1"/>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2" xfId="0" applyFont="1" applyBorder="1" applyAlignment="1" applyProtection="1">
      <alignment horizontal="center" vertical="center"/>
    </xf>
    <xf numFmtId="49" fontId="20" fillId="0" borderId="22" xfId="0" applyNumberFormat="1" applyFont="1" applyBorder="1" applyAlignment="1" applyProtection="1">
      <alignment horizontal="left" vertical="center" wrapText="1"/>
    </xf>
    <xf numFmtId="0" fontId="20" fillId="0" borderId="22" xfId="0" applyFont="1" applyBorder="1" applyAlignment="1" applyProtection="1">
      <alignment horizontal="left" vertical="center" wrapText="1"/>
    </xf>
    <xf numFmtId="0" fontId="20" fillId="0" borderId="22" xfId="0" applyFont="1" applyBorder="1" applyAlignment="1" applyProtection="1">
      <alignment horizontal="center" vertical="center" wrapText="1"/>
    </xf>
    <xf numFmtId="4" fontId="20" fillId="0" borderId="22" xfId="0" applyNumberFormat="1" applyFont="1" applyBorder="1" applyAlignment="1" applyProtection="1">
      <alignment vertical="center"/>
    </xf>
    <xf numFmtId="4" fontId="20" fillId="2" borderId="22" xfId="0" applyNumberFormat="1" applyFont="1" applyFill="1" applyBorder="1" applyAlignment="1" applyProtection="1">
      <alignment vertical="center"/>
      <protection locked="0"/>
    </xf>
    <xf numFmtId="0" fontId="21" fillId="2" borderId="14"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5"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vertical="center" wrapText="1"/>
    </xf>
    <xf numFmtId="0" fontId="0" fillId="0" borderId="14" xfId="0" applyFont="1"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4"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7.14" customWidth="1"/>
    <col min="2" max="2" width="1.43" customWidth="1"/>
    <col min="3" max="3" width="3.57" customWidth="1"/>
    <col min="4" max="4" width="2.29" customWidth="1"/>
    <col min="5" max="5" width="2.29" customWidth="1"/>
    <col min="6" max="6" width="2.29" customWidth="1"/>
    <col min="7" max="7" width="2.29" customWidth="1"/>
    <col min="8" max="8" width="2.29" customWidth="1"/>
    <col min="9" max="9" width="2.29" customWidth="1"/>
    <col min="10" max="10" width="2.29" customWidth="1"/>
    <col min="11" max="11" width="2.29" customWidth="1"/>
    <col min="12" max="12" width="2.29" customWidth="1"/>
    <col min="13" max="13" width="2.29" customWidth="1"/>
    <col min="14" max="14" width="2.29" customWidth="1"/>
    <col min="15" max="15" width="2.29" customWidth="1"/>
    <col min="16" max="16" width="2.29" customWidth="1"/>
    <col min="17" max="17" width="2.29" customWidth="1"/>
    <col min="18" max="18" width="2.29" customWidth="1"/>
    <col min="19" max="19" width="2.29" customWidth="1"/>
    <col min="20" max="20" width="2.29" customWidth="1"/>
    <col min="21" max="21" width="2.29" customWidth="1"/>
    <col min="22" max="22" width="2.29" customWidth="1"/>
    <col min="23" max="23" width="2.29" customWidth="1"/>
    <col min="24" max="24" width="2.29" customWidth="1"/>
    <col min="25" max="25" width="2.29" customWidth="1"/>
    <col min="26" max="26" width="2.29" customWidth="1"/>
    <col min="27" max="27" width="2.29" customWidth="1"/>
    <col min="28" max="28" width="2.29" customWidth="1"/>
    <col min="29" max="29" width="2.29" customWidth="1"/>
    <col min="30" max="30" width="2.29" customWidth="1"/>
    <col min="31" max="31" width="2.29" customWidth="1"/>
    <col min="32" max="32" width="2.29" customWidth="1"/>
    <col min="33" max="33" width="2.29" customWidth="1"/>
    <col min="34" max="34" width="2.86" customWidth="1"/>
    <col min="35" max="35" width="27.14" customWidth="1"/>
    <col min="36" max="36" width="2.14" customWidth="1"/>
    <col min="37" max="37" width="2.14" customWidth="1"/>
    <col min="38" max="38" width="7.14" customWidth="1"/>
    <col min="39" max="39" width="2.86" customWidth="1"/>
    <col min="40" max="40" width="11.43" customWidth="1"/>
    <col min="41" max="41" width="6.43" customWidth="1"/>
    <col min="42" max="42" width="3.57" customWidth="1"/>
    <col min="43" max="43" width="13.43" hidden="1" customWidth="1"/>
    <col min="44" max="44" width="11.71" customWidth="1"/>
    <col min="45" max="45" width="22.14" hidden="1" customWidth="1"/>
    <col min="46" max="46" width="22.14" hidden="1" customWidth="1"/>
    <col min="47" max="47" width="22.14" hidden="1" customWidth="1"/>
    <col min="48" max="48" width="18.57" hidden="1" customWidth="1"/>
    <col min="49" max="49" width="18.57" hidden="1" customWidth="1"/>
    <col min="50" max="50" width="21.43" hidden="1" customWidth="1"/>
    <col min="51" max="51" width="21.43" hidden="1" customWidth="1"/>
    <col min="52" max="52" width="18.57" hidden="1" customWidth="1"/>
    <col min="53" max="53" width="16.43" hidden="1" customWidth="1"/>
    <col min="54" max="54" width="21.43" hidden="1" customWidth="1"/>
    <col min="55" max="55" width="18.57" hidden="1" customWidth="1"/>
    <col min="56" max="56" width="16.43" hidden="1" customWidth="1"/>
    <col min="57" max="57" width="57" customWidth="1"/>
    <col min="71" max="71" width="9.14" hidden="1"/>
    <col min="72" max="72" width="9.14" hidden="1"/>
    <col min="73" max="73" width="9.14" hidden="1"/>
    <col min="74" max="74" width="9.14" hidden="1"/>
    <col min="75" max="75" width="9.14" hidden="1"/>
    <col min="76" max="76" width="9.14" hidden="1"/>
    <col min="77" max="77" width="9.14" hidden="1"/>
    <col min="78" max="78" width="9.14" hidden="1"/>
    <col min="79" max="79" width="9.14" hidden="1"/>
    <col min="80" max="80" width="9.14" hidden="1"/>
    <col min="81" max="81" width="9.14" hidden="1"/>
    <col min="82" max="82" width="9.14" hidden="1"/>
    <col min="83" max="83" width="9.14" hidden="1"/>
    <col min="84" max="84" width="9.14" hidden="1"/>
    <col min="85" max="85" width="9.14" hidden="1"/>
    <col min="86" max="86" width="9.14" hidden="1"/>
    <col min="87" max="87" width="9.14" hidden="1"/>
    <col min="88" max="88" width="9.14" hidden="1"/>
    <col min="89" max="89" width="9.14" hidden="1"/>
    <col min="90" max="90" width="9.14" hidden="1"/>
    <col min="91" max="91" width="9.14" hidden="1"/>
  </cols>
  <sheetData>
    <row r="1">
      <c r="A1" s="13" t="s">
        <v>0</v>
      </c>
      <c r="AZ1" s="13" t="s">
        <v>1</v>
      </c>
      <c r="BA1" s="13" t="s">
        <v>2</v>
      </c>
      <c r="BB1" s="13" t="s">
        <v>3</v>
      </c>
      <c r="BT1" s="13" t="s">
        <v>4</v>
      </c>
      <c r="BU1" s="13" t="s">
        <v>4</v>
      </c>
      <c r="BV1" s="13" t="s">
        <v>5</v>
      </c>
    </row>
    <row r="2" ht="36.96" customHeight="1">
      <c r="AR2"/>
      <c r="BS2" s="14" t="s">
        <v>6</v>
      </c>
      <c r="BT2" s="14" t="s">
        <v>7</v>
      </c>
    </row>
    <row r="3"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8</v>
      </c>
      <c r="BT3" s="14" t="s">
        <v>9</v>
      </c>
    </row>
    <row r="4" ht="24.96" customHeight="1">
      <c r="B4" s="18"/>
      <c r="C4" s="19"/>
      <c r="D4" s="20" t="s">
        <v>10</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11</v>
      </c>
      <c r="BE4" s="22" t="s">
        <v>12</v>
      </c>
      <c r="BS4" s="14" t="s">
        <v>6</v>
      </c>
    </row>
    <row r="5"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18</v>
      </c>
    </row>
    <row r="7" ht="12" customHeight="1">
      <c r="B7" s="18"/>
      <c r="C7" s="19"/>
      <c r="D7" s="29" t="s">
        <v>19</v>
      </c>
      <c r="E7" s="19"/>
      <c r="F7" s="19"/>
      <c r="G7" s="19"/>
      <c r="H7" s="19"/>
      <c r="I7" s="19"/>
      <c r="J7" s="19"/>
      <c r="K7" s="24" t="s">
        <v>1</v>
      </c>
      <c r="L7" s="19"/>
      <c r="M7" s="19"/>
      <c r="N7" s="19"/>
      <c r="O7" s="19"/>
      <c r="P7" s="19"/>
      <c r="Q7" s="19"/>
      <c r="R7" s="19"/>
      <c r="S7" s="19"/>
      <c r="T7" s="19"/>
      <c r="U7" s="19"/>
      <c r="V7" s="19"/>
      <c r="W7" s="19"/>
      <c r="X7" s="19"/>
      <c r="Y7" s="19"/>
      <c r="Z7" s="19"/>
      <c r="AA7" s="19"/>
      <c r="AB7" s="19"/>
      <c r="AC7" s="19"/>
      <c r="AD7" s="19"/>
      <c r="AE7" s="19"/>
      <c r="AF7" s="19"/>
      <c r="AG7" s="19"/>
      <c r="AH7" s="19"/>
      <c r="AI7" s="19"/>
      <c r="AJ7" s="19"/>
      <c r="AK7" s="29" t="s">
        <v>20</v>
      </c>
      <c r="AL7" s="19"/>
      <c r="AM7" s="19"/>
      <c r="AN7" s="24" t="s">
        <v>1</v>
      </c>
      <c r="AO7" s="19"/>
      <c r="AP7" s="19"/>
      <c r="AQ7" s="19"/>
      <c r="AR7" s="17"/>
      <c r="BE7" s="28"/>
      <c r="BS7" s="14" t="s">
        <v>8</v>
      </c>
    </row>
    <row r="8" ht="12" customHeight="1">
      <c r="B8" s="18"/>
      <c r="C8" s="19"/>
      <c r="D8" s="29" t="s">
        <v>21</v>
      </c>
      <c r="E8" s="19"/>
      <c r="F8" s="19"/>
      <c r="G8" s="19"/>
      <c r="H8" s="19"/>
      <c r="I8" s="19"/>
      <c r="J8" s="19"/>
      <c r="K8" s="24" t="s">
        <v>22</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23</v>
      </c>
      <c r="AL8" s="19"/>
      <c r="AM8" s="19"/>
      <c r="AN8" s="30" t="s">
        <v>24</v>
      </c>
      <c r="AO8" s="19"/>
      <c r="AP8" s="19"/>
      <c r="AQ8" s="19"/>
      <c r="AR8" s="17"/>
      <c r="BE8" s="28"/>
      <c r="BS8" s="14" t="s">
        <v>25</v>
      </c>
    </row>
    <row r="9"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26</v>
      </c>
    </row>
    <row r="10" ht="12" customHeight="1">
      <c r="B10" s="18"/>
      <c r="C10" s="19"/>
      <c r="D10" s="29" t="s">
        <v>27</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28</v>
      </c>
      <c r="AL10" s="19"/>
      <c r="AM10" s="19"/>
      <c r="AN10" s="24" t="s">
        <v>1</v>
      </c>
      <c r="AO10" s="19"/>
      <c r="AP10" s="19"/>
      <c r="AQ10" s="19"/>
      <c r="AR10" s="17"/>
      <c r="BE10" s="28"/>
      <c r="BS10" s="14" t="s">
        <v>18</v>
      </c>
    </row>
    <row r="11" ht="18.48" customHeight="1">
      <c r="B11" s="18"/>
      <c r="C11" s="19"/>
      <c r="D11" s="19"/>
      <c r="E11" s="24" t="s">
        <v>22</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29</v>
      </c>
      <c r="AL11" s="19"/>
      <c r="AM11" s="19"/>
      <c r="AN11" s="24" t="s">
        <v>1</v>
      </c>
      <c r="AO11" s="19"/>
      <c r="AP11" s="19"/>
      <c r="AQ11" s="19"/>
      <c r="AR11" s="17"/>
      <c r="BE11" s="28"/>
      <c r="BS11" s="14" t="s">
        <v>18</v>
      </c>
    </row>
    <row r="12"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18</v>
      </c>
    </row>
    <row r="13" ht="12" customHeight="1">
      <c r="B13" s="18"/>
      <c r="C13" s="19"/>
      <c r="D13" s="29" t="s">
        <v>30</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28</v>
      </c>
      <c r="AL13" s="19"/>
      <c r="AM13" s="19"/>
      <c r="AN13" s="31" t="s">
        <v>31</v>
      </c>
      <c r="AO13" s="19"/>
      <c r="AP13" s="19"/>
      <c r="AQ13" s="19"/>
      <c r="AR13" s="17"/>
      <c r="BE13" s="28"/>
      <c r="BS13" s="14" t="s">
        <v>18</v>
      </c>
    </row>
    <row r="14">
      <c r="B14" s="18"/>
      <c r="C14" s="19"/>
      <c r="D14" s="19"/>
      <c r="E14" s="31" t="s">
        <v>31</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29</v>
      </c>
      <c r="AL14" s="19"/>
      <c r="AM14" s="19"/>
      <c r="AN14" s="31" t="s">
        <v>31</v>
      </c>
      <c r="AO14" s="19"/>
      <c r="AP14" s="19"/>
      <c r="AQ14" s="19"/>
      <c r="AR14" s="17"/>
      <c r="BE14" s="28"/>
      <c r="BS14" s="14" t="s">
        <v>18</v>
      </c>
    </row>
    <row r="15"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32</v>
      </c>
    </row>
    <row r="16" ht="12" customHeight="1">
      <c r="B16" s="18"/>
      <c r="C16" s="19"/>
      <c r="D16" s="29" t="s">
        <v>33</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28</v>
      </c>
      <c r="AL16" s="19"/>
      <c r="AM16" s="19"/>
      <c r="AN16" s="24" t="s">
        <v>1</v>
      </c>
      <c r="AO16" s="19"/>
      <c r="AP16" s="19"/>
      <c r="AQ16" s="19"/>
      <c r="AR16" s="17"/>
      <c r="BE16" s="28"/>
      <c r="BS16" s="14" t="s">
        <v>4</v>
      </c>
    </row>
    <row r="17" ht="18.48" customHeight="1">
      <c r="B17" s="18"/>
      <c r="C17" s="19"/>
      <c r="D17" s="19"/>
      <c r="E17" s="24" t="s">
        <v>22</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29</v>
      </c>
      <c r="AL17" s="19"/>
      <c r="AM17" s="19"/>
      <c r="AN17" s="24" t="s">
        <v>1</v>
      </c>
      <c r="AO17" s="19"/>
      <c r="AP17" s="19"/>
      <c r="AQ17" s="19"/>
      <c r="AR17" s="17"/>
      <c r="BE17" s="28"/>
      <c r="BS17" s="14" t="s">
        <v>32</v>
      </c>
    </row>
    <row r="18"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ht="12" customHeight="1">
      <c r="B19" s="18"/>
      <c r="C19" s="19"/>
      <c r="D19" s="29" t="s">
        <v>34</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28</v>
      </c>
      <c r="AL19" s="19"/>
      <c r="AM19" s="19"/>
      <c r="AN19" s="24" t="s">
        <v>1</v>
      </c>
      <c r="AO19" s="19"/>
      <c r="AP19" s="19"/>
      <c r="AQ19" s="19"/>
      <c r="AR19" s="17"/>
      <c r="BE19" s="28"/>
      <c r="BS19" s="14" t="s">
        <v>8</v>
      </c>
    </row>
    <row r="20" ht="18.48" customHeight="1">
      <c r="B20" s="18"/>
      <c r="C20" s="19"/>
      <c r="D20" s="19"/>
      <c r="E20" s="24" t="s">
        <v>22</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29</v>
      </c>
      <c r="AL20" s="19"/>
      <c r="AM20" s="19"/>
      <c r="AN20" s="24" t="s">
        <v>1</v>
      </c>
      <c r="AO20" s="19"/>
      <c r="AP20" s="19"/>
      <c r="AQ20" s="19"/>
      <c r="AR20" s="17"/>
      <c r="BE20" s="28"/>
      <c r="BS20" s="14" t="s">
        <v>4</v>
      </c>
    </row>
    <row r="2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ht="12" customHeight="1">
      <c r="B22" s="18"/>
      <c r="C22" s="19"/>
      <c r="D22" s="29" t="s">
        <v>35</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ht="14.4" customHeight="1">
      <c r="B23" s="18"/>
      <c r="C23" s="19"/>
      <c r="D23" s="19"/>
      <c r="E23" s="33" t="s">
        <v>1</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1" customFormat="1" ht="25.92" customHeight="1">
      <c r="B26" s="35"/>
      <c r="C26" s="36"/>
      <c r="D26" s="37" t="s">
        <v>36</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9">
        <f>ROUND(AG94,2)</f>
        <v>0</v>
      </c>
      <c r="AL26" s="38"/>
      <c r="AM26" s="38"/>
      <c r="AN26" s="38"/>
      <c r="AO26" s="38"/>
      <c r="AP26" s="36"/>
      <c r="AQ26" s="36"/>
      <c r="AR26" s="40"/>
      <c r="BE26" s="28"/>
    </row>
    <row r="27" s="1" customFormat="1" ht="6.96" customHeight="1">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40"/>
      <c r="BE27" s="28"/>
    </row>
    <row r="28" s="1" customFormat="1">
      <c r="B28" s="35"/>
      <c r="C28" s="36"/>
      <c r="D28" s="36"/>
      <c r="E28" s="36"/>
      <c r="F28" s="36"/>
      <c r="G28" s="36"/>
      <c r="H28" s="36"/>
      <c r="I28" s="36"/>
      <c r="J28" s="36"/>
      <c r="K28" s="36"/>
      <c r="L28" s="41" t="s">
        <v>37</v>
      </c>
      <c r="M28" s="41"/>
      <c r="N28" s="41"/>
      <c r="O28" s="41"/>
      <c r="P28" s="41"/>
      <c r="Q28" s="36"/>
      <c r="R28" s="36"/>
      <c r="S28" s="36"/>
      <c r="T28" s="36"/>
      <c r="U28" s="36"/>
      <c r="V28" s="36"/>
      <c r="W28" s="41" t="s">
        <v>38</v>
      </c>
      <c r="X28" s="41"/>
      <c r="Y28" s="41"/>
      <c r="Z28" s="41"/>
      <c r="AA28" s="41"/>
      <c r="AB28" s="41"/>
      <c r="AC28" s="41"/>
      <c r="AD28" s="41"/>
      <c r="AE28" s="41"/>
      <c r="AF28" s="36"/>
      <c r="AG28" s="36"/>
      <c r="AH28" s="36"/>
      <c r="AI28" s="36"/>
      <c r="AJ28" s="36"/>
      <c r="AK28" s="41" t="s">
        <v>39</v>
      </c>
      <c r="AL28" s="41"/>
      <c r="AM28" s="41"/>
      <c r="AN28" s="41"/>
      <c r="AO28" s="41"/>
      <c r="AP28" s="36"/>
      <c r="AQ28" s="36"/>
      <c r="AR28" s="40"/>
      <c r="BE28" s="28"/>
    </row>
    <row r="29" s="2" customFormat="1" ht="14.4" customHeight="1">
      <c r="B29" s="42"/>
      <c r="C29" s="43"/>
      <c r="D29" s="29" t="s">
        <v>40</v>
      </c>
      <c r="E29" s="43"/>
      <c r="F29" s="29" t="s">
        <v>41</v>
      </c>
      <c r="G29" s="43"/>
      <c r="H29" s="43"/>
      <c r="I29" s="43"/>
      <c r="J29" s="43"/>
      <c r="K29" s="43"/>
      <c r="L29" s="44">
        <v>0.20999999999999999</v>
      </c>
      <c r="M29" s="43"/>
      <c r="N29" s="43"/>
      <c r="O29" s="43"/>
      <c r="P29" s="43"/>
      <c r="Q29" s="43"/>
      <c r="R29" s="43"/>
      <c r="S29" s="43"/>
      <c r="T29" s="43"/>
      <c r="U29" s="43"/>
      <c r="V29" s="43"/>
      <c r="W29" s="45">
        <f>ROUND(AZ94, 2)</f>
        <v>0</v>
      </c>
      <c r="X29" s="43"/>
      <c r="Y29" s="43"/>
      <c r="Z29" s="43"/>
      <c r="AA29" s="43"/>
      <c r="AB29" s="43"/>
      <c r="AC29" s="43"/>
      <c r="AD29" s="43"/>
      <c r="AE29" s="43"/>
      <c r="AF29" s="43"/>
      <c r="AG29" s="43"/>
      <c r="AH29" s="43"/>
      <c r="AI29" s="43"/>
      <c r="AJ29" s="43"/>
      <c r="AK29" s="45">
        <f>ROUND(AV94, 2)</f>
        <v>0</v>
      </c>
      <c r="AL29" s="43"/>
      <c r="AM29" s="43"/>
      <c r="AN29" s="43"/>
      <c r="AO29" s="43"/>
      <c r="AP29" s="43"/>
      <c r="AQ29" s="43"/>
      <c r="AR29" s="46"/>
      <c r="BE29" s="47"/>
    </row>
    <row r="30" s="2" customFormat="1" ht="14.4" customHeight="1">
      <c r="B30" s="42"/>
      <c r="C30" s="43"/>
      <c r="D30" s="43"/>
      <c r="E30" s="43"/>
      <c r="F30" s="29" t="s">
        <v>42</v>
      </c>
      <c r="G30" s="43"/>
      <c r="H30" s="43"/>
      <c r="I30" s="43"/>
      <c r="J30" s="43"/>
      <c r="K30" s="43"/>
      <c r="L30" s="44">
        <v>0.14999999999999999</v>
      </c>
      <c r="M30" s="43"/>
      <c r="N30" s="43"/>
      <c r="O30" s="43"/>
      <c r="P30" s="43"/>
      <c r="Q30" s="43"/>
      <c r="R30" s="43"/>
      <c r="S30" s="43"/>
      <c r="T30" s="43"/>
      <c r="U30" s="43"/>
      <c r="V30" s="43"/>
      <c r="W30" s="45">
        <f>ROUND(BA94, 2)</f>
        <v>0</v>
      </c>
      <c r="X30" s="43"/>
      <c r="Y30" s="43"/>
      <c r="Z30" s="43"/>
      <c r="AA30" s="43"/>
      <c r="AB30" s="43"/>
      <c r="AC30" s="43"/>
      <c r="AD30" s="43"/>
      <c r="AE30" s="43"/>
      <c r="AF30" s="43"/>
      <c r="AG30" s="43"/>
      <c r="AH30" s="43"/>
      <c r="AI30" s="43"/>
      <c r="AJ30" s="43"/>
      <c r="AK30" s="45">
        <f>ROUND(AW94, 2)</f>
        <v>0</v>
      </c>
      <c r="AL30" s="43"/>
      <c r="AM30" s="43"/>
      <c r="AN30" s="43"/>
      <c r="AO30" s="43"/>
      <c r="AP30" s="43"/>
      <c r="AQ30" s="43"/>
      <c r="AR30" s="46"/>
      <c r="BE30" s="47"/>
    </row>
    <row r="31" hidden="1" s="2" customFormat="1" ht="14.4" customHeight="1">
      <c r="B31" s="42"/>
      <c r="C31" s="43"/>
      <c r="D31" s="43"/>
      <c r="E31" s="43"/>
      <c r="F31" s="29" t="s">
        <v>43</v>
      </c>
      <c r="G31" s="43"/>
      <c r="H31" s="43"/>
      <c r="I31" s="43"/>
      <c r="J31" s="43"/>
      <c r="K31" s="43"/>
      <c r="L31" s="44">
        <v>0.20999999999999999</v>
      </c>
      <c r="M31" s="43"/>
      <c r="N31" s="43"/>
      <c r="O31" s="43"/>
      <c r="P31" s="43"/>
      <c r="Q31" s="43"/>
      <c r="R31" s="43"/>
      <c r="S31" s="43"/>
      <c r="T31" s="43"/>
      <c r="U31" s="43"/>
      <c r="V31" s="43"/>
      <c r="W31" s="45">
        <f>ROUND(BB94, 2)</f>
        <v>0</v>
      </c>
      <c r="X31" s="43"/>
      <c r="Y31" s="43"/>
      <c r="Z31" s="43"/>
      <c r="AA31" s="43"/>
      <c r="AB31" s="43"/>
      <c r="AC31" s="43"/>
      <c r="AD31" s="43"/>
      <c r="AE31" s="43"/>
      <c r="AF31" s="43"/>
      <c r="AG31" s="43"/>
      <c r="AH31" s="43"/>
      <c r="AI31" s="43"/>
      <c r="AJ31" s="43"/>
      <c r="AK31" s="45">
        <v>0</v>
      </c>
      <c r="AL31" s="43"/>
      <c r="AM31" s="43"/>
      <c r="AN31" s="43"/>
      <c r="AO31" s="43"/>
      <c r="AP31" s="43"/>
      <c r="AQ31" s="43"/>
      <c r="AR31" s="46"/>
      <c r="BE31" s="47"/>
    </row>
    <row r="32" hidden="1" s="2" customFormat="1" ht="14.4" customHeight="1">
      <c r="B32" s="42"/>
      <c r="C32" s="43"/>
      <c r="D32" s="43"/>
      <c r="E32" s="43"/>
      <c r="F32" s="29" t="s">
        <v>44</v>
      </c>
      <c r="G32" s="43"/>
      <c r="H32" s="43"/>
      <c r="I32" s="43"/>
      <c r="J32" s="43"/>
      <c r="K32" s="43"/>
      <c r="L32" s="44">
        <v>0.14999999999999999</v>
      </c>
      <c r="M32" s="43"/>
      <c r="N32" s="43"/>
      <c r="O32" s="43"/>
      <c r="P32" s="43"/>
      <c r="Q32" s="43"/>
      <c r="R32" s="43"/>
      <c r="S32" s="43"/>
      <c r="T32" s="43"/>
      <c r="U32" s="43"/>
      <c r="V32" s="43"/>
      <c r="W32" s="45">
        <f>ROUND(BC94, 2)</f>
        <v>0</v>
      </c>
      <c r="X32" s="43"/>
      <c r="Y32" s="43"/>
      <c r="Z32" s="43"/>
      <c r="AA32" s="43"/>
      <c r="AB32" s="43"/>
      <c r="AC32" s="43"/>
      <c r="AD32" s="43"/>
      <c r="AE32" s="43"/>
      <c r="AF32" s="43"/>
      <c r="AG32" s="43"/>
      <c r="AH32" s="43"/>
      <c r="AI32" s="43"/>
      <c r="AJ32" s="43"/>
      <c r="AK32" s="45">
        <v>0</v>
      </c>
      <c r="AL32" s="43"/>
      <c r="AM32" s="43"/>
      <c r="AN32" s="43"/>
      <c r="AO32" s="43"/>
      <c r="AP32" s="43"/>
      <c r="AQ32" s="43"/>
      <c r="AR32" s="46"/>
      <c r="BE32" s="47"/>
    </row>
    <row r="33" hidden="1" s="2" customFormat="1" ht="14.4" customHeight="1">
      <c r="B33" s="42"/>
      <c r="C33" s="43"/>
      <c r="D33" s="43"/>
      <c r="E33" s="43"/>
      <c r="F33" s="29" t="s">
        <v>45</v>
      </c>
      <c r="G33" s="43"/>
      <c r="H33" s="43"/>
      <c r="I33" s="43"/>
      <c r="J33" s="43"/>
      <c r="K33" s="43"/>
      <c r="L33" s="44">
        <v>0</v>
      </c>
      <c r="M33" s="43"/>
      <c r="N33" s="43"/>
      <c r="O33" s="43"/>
      <c r="P33" s="43"/>
      <c r="Q33" s="43"/>
      <c r="R33" s="43"/>
      <c r="S33" s="43"/>
      <c r="T33" s="43"/>
      <c r="U33" s="43"/>
      <c r="V33" s="43"/>
      <c r="W33" s="45">
        <f>ROUND(BD94, 2)</f>
        <v>0</v>
      </c>
      <c r="X33" s="43"/>
      <c r="Y33" s="43"/>
      <c r="Z33" s="43"/>
      <c r="AA33" s="43"/>
      <c r="AB33" s="43"/>
      <c r="AC33" s="43"/>
      <c r="AD33" s="43"/>
      <c r="AE33" s="43"/>
      <c r="AF33" s="43"/>
      <c r="AG33" s="43"/>
      <c r="AH33" s="43"/>
      <c r="AI33" s="43"/>
      <c r="AJ33" s="43"/>
      <c r="AK33" s="45">
        <v>0</v>
      </c>
      <c r="AL33" s="43"/>
      <c r="AM33" s="43"/>
      <c r="AN33" s="43"/>
      <c r="AO33" s="43"/>
      <c r="AP33" s="43"/>
      <c r="AQ33" s="43"/>
      <c r="AR33" s="46"/>
      <c r="BE33" s="47"/>
    </row>
    <row r="34" s="1" customFormat="1" ht="6.96" customHeight="1">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40"/>
      <c r="BE34" s="28"/>
    </row>
    <row r="35" s="1" customFormat="1" ht="25.92" customHeight="1">
      <c r="B35" s="35"/>
      <c r="C35" s="48"/>
      <c r="D35" s="49" t="s">
        <v>46</v>
      </c>
      <c r="E35" s="50"/>
      <c r="F35" s="50"/>
      <c r="G35" s="50"/>
      <c r="H35" s="50"/>
      <c r="I35" s="50"/>
      <c r="J35" s="50"/>
      <c r="K35" s="50"/>
      <c r="L35" s="50"/>
      <c r="M35" s="50"/>
      <c r="N35" s="50"/>
      <c r="O35" s="50"/>
      <c r="P35" s="50"/>
      <c r="Q35" s="50"/>
      <c r="R35" s="50"/>
      <c r="S35" s="50"/>
      <c r="T35" s="51" t="s">
        <v>47</v>
      </c>
      <c r="U35" s="50"/>
      <c r="V35" s="50"/>
      <c r="W35" s="50"/>
      <c r="X35" s="52" t="s">
        <v>48</v>
      </c>
      <c r="Y35" s="50"/>
      <c r="Z35" s="50"/>
      <c r="AA35" s="50"/>
      <c r="AB35" s="50"/>
      <c r="AC35" s="50"/>
      <c r="AD35" s="50"/>
      <c r="AE35" s="50"/>
      <c r="AF35" s="50"/>
      <c r="AG35" s="50"/>
      <c r="AH35" s="50"/>
      <c r="AI35" s="50"/>
      <c r="AJ35" s="50"/>
      <c r="AK35" s="53">
        <f>SUM(AK26:AK33)</f>
        <v>0</v>
      </c>
      <c r="AL35" s="50"/>
      <c r="AM35" s="50"/>
      <c r="AN35" s="50"/>
      <c r="AO35" s="54"/>
      <c r="AP35" s="48"/>
      <c r="AQ35" s="48"/>
      <c r="AR35" s="40"/>
    </row>
    <row r="36" s="1" customFormat="1" ht="6.96" customHeight="1">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40"/>
    </row>
    <row r="37" s="1" customFormat="1" ht="14.4" customHeight="1">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40"/>
    </row>
    <row r="38" ht="14.4"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ht="14.4"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ht="14.4"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ht="14.4"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ht="14.4"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ht="14.4"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ht="14.4"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ht="14.4"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ht="14.4"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ht="14.4"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ht="14.4"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1" customFormat="1" ht="14.4" customHeight="1">
      <c r="B49" s="35"/>
      <c r="C49" s="36"/>
      <c r="D49" s="55" t="s">
        <v>49</v>
      </c>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5" t="s">
        <v>50</v>
      </c>
      <c r="AI49" s="56"/>
      <c r="AJ49" s="56"/>
      <c r="AK49" s="56"/>
      <c r="AL49" s="56"/>
      <c r="AM49" s="56"/>
      <c r="AN49" s="56"/>
      <c r="AO49" s="56"/>
      <c r="AP49" s="36"/>
      <c r="AQ49" s="36"/>
      <c r="AR49" s="40"/>
    </row>
    <row r="50">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1" customFormat="1">
      <c r="B60" s="35"/>
      <c r="C60" s="36"/>
      <c r="D60" s="57" t="s">
        <v>51</v>
      </c>
      <c r="E60" s="38"/>
      <c r="F60" s="38"/>
      <c r="G60" s="38"/>
      <c r="H60" s="38"/>
      <c r="I60" s="38"/>
      <c r="J60" s="38"/>
      <c r="K60" s="38"/>
      <c r="L60" s="38"/>
      <c r="M60" s="38"/>
      <c r="N60" s="38"/>
      <c r="O60" s="38"/>
      <c r="P60" s="38"/>
      <c r="Q60" s="38"/>
      <c r="R60" s="38"/>
      <c r="S60" s="38"/>
      <c r="T60" s="38"/>
      <c r="U60" s="38"/>
      <c r="V60" s="57" t="s">
        <v>52</v>
      </c>
      <c r="W60" s="38"/>
      <c r="X60" s="38"/>
      <c r="Y60" s="38"/>
      <c r="Z60" s="38"/>
      <c r="AA60" s="38"/>
      <c r="AB60" s="38"/>
      <c r="AC60" s="38"/>
      <c r="AD60" s="38"/>
      <c r="AE60" s="38"/>
      <c r="AF60" s="38"/>
      <c r="AG60" s="38"/>
      <c r="AH60" s="57" t="s">
        <v>51</v>
      </c>
      <c r="AI60" s="38"/>
      <c r="AJ60" s="38"/>
      <c r="AK60" s="38"/>
      <c r="AL60" s="38"/>
      <c r="AM60" s="57" t="s">
        <v>52</v>
      </c>
      <c r="AN60" s="38"/>
      <c r="AO60" s="38"/>
      <c r="AP60" s="36"/>
      <c r="AQ60" s="36"/>
      <c r="AR60" s="40"/>
    </row>
    <row r="61">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1" customFormat="1">
      <c r="B64" s="35"/>
      <c r="C64" s="36"/>
      <c r="D64" s="55" t="s">
        <v>53</v>
      </c>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5" t="s">
        <v>54</v>
      </c>
      <c r="AI64" s="56"/>
      <c r="AJ64" s="56"/>
      <c r="AK64" s="56"/>
      <c r="AL64" s="56"/>
      <c r="AM64" s="56"/>
      <c r="AN64" s="56"/>
      <c r="AO64" s="56"/>
      <c r="AP64" s="36"/>
      <c r="AQ64" s="36"/>
      <c r="AR64" s="40"/>
    </row>
    <row r="65">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1" customFormat="1">
      <c r="B75" s="35"/>
      <c r="C75" s="36"/>
      <c r="D75" s="57" t="s">
        <v>51</v>
      </c>
      <c r="E75" s="38"/>
      <c r="F75" s="38"/>
      <c r="G75" s="38"/>
      <c r="H75" s="38"/>
      <c r="I75" s="38"/>
      <c r="J75" s="38"/>
      <c r="K75" s="38"/>
      <c r="L75" s="38"/>
      <c r="M75" s="38"/>
      <c r="N75" s="38"/>
      <c r="O75" s="38"/>
      <c r="P75" s="38"/>
      <c r="Q75" s="38"/>
      <c r="R75" s="38"/>
      <c r="S75" s="38"/>
      <c r="T75" s="38"/>
      <c r="U75" s="38"/>
      <c r="V75" s="57" t="s">
        <v>52</v>
      </c>
      <c r="W75" s="38"/>
      <c r="X75" s="38"/>
      <c r="Y75" s="38"/>
      <c r="Z75" s="38"/>
      <c r="AA75" s="38"/>
      <c r="AB75" s="38"/>
      <c r="AC75" s="38"/>
      <c r="AD75" s="38"/>
      <c r="AE75" s="38"/>
      <c r="AF75" s="38"/>
      <c r="AG75" s="38"/>
      <c r="AH75" s="57" t="s">
        <v>51</v>
      </c>
      <c r="AI75" s="38"/>
      <c r="AJ75" s="38"/>
      <c r="AK75" s="38"/>
      <c r="AL75" s="38"/>
      <c r="AM75" s="57" t="s">
        <v>52</v>
      </c>
      <c r="AN75" s="38"/>
      <c r="AO75" s="38"/>
      <c r="AP75" s="36"/>
      <c r="AQ75" s="36"/>
      <c r="AR75" s="40"/>
    </row>
    <row r="76" s="1" customFormat="1">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40"/>
    </row>
    <row r="77" s="1" customFormat="1" ht="6.96" customHeight="1">
      <c r="B77" s="58"/>
      <c r="C77" s="59"/>
      <c r="D77" s="59"/>
      <c r="E77" s="59"/>
      <c r="F77" s="59"/>
      <c r="G77" s="59"/>
      <c r="H77" s="59"/>
      <c r="I77" s="59"/>
      <c r="J77" s="59"/>
      <c r="K77" s="59"/>
      <c r="L77" s="59"/>
      <c r="M77" s="59"/>
      <c r="N77" s="59"/>
      <c r="O77" s="59"/>
      <c r="P77" s="59"/>
      <c r="Q77" s="59"/>
      <c r="R77" s="59"/>
      <c r="S77" s="59"/>
      <c r="T77" s="59"/>
      <c r="U77" s="59"/>
      <c r="V77" s="59"/>
      <c r="W77" s="59"/>
      <c r="X77" s="59"/>
      <c r="Y77" s="59"/>
      <c r="Z77" s="59"/>
      <c r="AA77" s="59"/>
      <c r="AB77" s="59"/>
      <c r="AC77" s="59"/>
      <c r="AD77" s="59"/>
      <c r="AE77" s="59"/>
      <c r="AF77" s="59"/>
      <c r="AG77" s="59"/>
      <c r="AH77" s="59"/>
      <c r="AI77" s="59"/>
      <c r="AJ77" s="59"/>
      <c r="AK77" s="59"/>
      <c r="AL77" s="59"/>
      <c r="AM77" s="59"/>
      <c r="AN77" s="59"/>
      <c r="AO77" s="59"/>
      <c r="AP77" s="59"/>
      <c r="AQ77" s="59"/>
      <c r="AR77" s="40"/>
    </row>
    <row r="81" s="1" customFormat="1" ht="6.96" customHeight="1">
      <c r="B81" s="60"/>
      <c r="C81" s="61"/>
      <c r="D81" s="61"/>
      <c r="E81" s="61"/>
      <c r="F81" s="61"/>
      <c r="G81" s="61"/>
      <c r="H81" s="61"/>
      <c r="I81" s="61"/>
      <c r="J81" s="61"/>
      <c r="K81" s="61"/>
      <c r="L81" s="61"/>
      <c r="M81" s="61"/>
      <c r="N81" s="61"/>
      <c r="O81" s="61"/>
      <c r="P81" s="61"/>
      <c r="Q81" s="61"/>
      <c r="R81" s="61"/>
      <c r="S81" s="61"/>
      <c r="T81" s="61"/>
      <c r="U81" s="61"/>
      <c r="V81" s="61"/>
      <c r="W81" s="61"/>
      <c r="X81" s="61"/>
      <c r="Y81" s="61"/>
      <c r="Z81" s="61"/>
      <c r="AA81" s="61"/>
      <c r="AB81" s="61"/>
      <c r="AC81" s="61"/>
      <c r="AD81" s="61"/>
      <c r="AE81" s="61"/>
      <c r="AF81" s="61"/>
      <c r="AG81" s="61"/>
      <c r="AH81" s="61"/>
      <c r="AI81" s="61"/>
      <c r="AJ81" s="61"/>
      <c r="AK81" s="61"/>
      <c r="AL81" s="61"/>
      <c r="AM81" s="61"/>
      <c r="AN81" s="61"/>
      <c r="AO81" s="61"/>
      <c r="AP81" s="61"/>
      <c r="AQ81" s="61"/>
      <c r="AR81" s="40"/>
    </row>
    <row r="82" s="1" customFormat="1" ht="24.96" customHeight="1">
      <c r="B82" s="35"/>
      <c r="C82" s="20" t="s">
        <v>55</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40"/>
    </row>
    <row r="83" s="1" customFormat="1" ht="6.96" customHeight="1">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40"/>
    </row>
    <row r="84" s="3" customFormat="1" ht="12" customHeight="1">
      <c r="B84" s="62"/>
      <c r="C84" s="29" t="s">
        <v>13</v>
      </c>
      <c r="D84" s="63"/>
      <c r="E84" s="63"/>
      <c r="F84" s="63"/>
      <c r="G84" s="63"/>
      <c r="H84" s="63"/>
      <c r="I84" s="63"/>
      <c r="J84" s="63"/>
      <c r="K84" s="63"/>
      <c r="L84" s="63" t="str">
        <f>K5</f>
        <v>7119</v>
      </c>
      <c r="M84" s="63"/>
      <c r="N84" s="63"/>
      <c r="O84" s="63"/>
      <c r="P84" s="63"/>
      <c r="Q84" s="63"/>
      <c r="R84" s="63"/>
      <c r="S84" s="63"/>
      <c r="T84" s="63"/>
      <c r="U84" s="63"/>
      <c r="V84" s="63"/>
      <c r="W84" s="63"/>
      <c r="X84" s="63"/>
      <c r="Y84" s="63"/>
      <c r="Z84" s="63"/>
      <c r="AA84" s="63"/>
      <c r="AB84" s="63"/>
      <c r="AC84" s="63"/>
      <c r="AD84" s="63"/>
      <c r="AE84" s="63"/>
      <c r="AF84" s="63"/>
      <c r="AG84" s="63"/>
      <c r="AH84" s="63"/>
      <c r="AI84" s="63"/>
      <c r="AJ84" s="63"/>
      <c r="AK84" s="63"/>
      <c r="AL84" s="63"/>
      <c r="AM84" s="63"/>
      <c r="AN84" s="63"/>
      <c r="AO84" s="63"/>
      <c r="AP84" s="63"/>
      <c r="AQ84" s="63"/>
      <c r="AR84" s="64"/>
    </row>
    <row r="85" s="4" customFormat="1" ht="36.96" customHeight="1">
      <c r="B85" s="65"/>
      <c r="C85" s="66" t="s">
        <v>16</v>
      </c>
      <c r="D85" s="67"/>
      <c r="E85" s="67"/>
      <c r="F85" s="67"/>
      <c r="G85" s="67"/>
      <c r="H85" s="67"/>
      <c r="I85" s="67"/>
      <c r="J85" s="67"/>
      <c r="K85" s="67"/>
      <c r="L85" s="68" t="str">
        <f>K6</f>
        <v>7119 Klatovy nemocnice objekt č. p. 202 - oprava střešního pláště</v>
      </c>
      <c r="M85" s="67"/>
      <c r="N85" s="67"/>
      <c r="O85" s="67"/>
      <c r="P85" s="67"/>
      <c r="Q85" s="67"/>
      <c r="R85" s="67"/>
      <c r="S85" s="67"/>
      <c r="T85" s="67"/>
      <c r="U85" s="67"/>
      <c r="V85" s="67"/>
      <c r="W85" s="67"/>
      <c r="X85" s="67"/>
      <c r="Y85" s="67"/>
      <c r="Z85" s="67"/>
      <c r="AA85" s="67"/>
      <c r="AB85" s="67"/>
      <c r="AC85" s="67"/>
      <c r="AD85" s="67"/>
      <c r="AE85" s="67"/>
      <c r="AF85" s="67"/>
      <c r="AG85" s="67"/>
      <c r="AH85" s="67"/>
      <c r="AI85" s="67"/>
      <c r="AJ85" s="67"/>
      <c r="AK85" s="67"/>
      <c r="AL85" s="67"/>
      <c r="AM85" s="67"/>
      <c r="AN85" s="67"/>
      <c r="AO85" s="67"/>
      <c r="AP85" s="67"/>
      <c r="AQ85" s="67"/>
      <c r="AR85" s="69"/>
    </row>
    <row r="86" s="1" customFormat="1" ht="6.96" customHeight="1">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40"/>
    </row>
    <row r="87" s="1" customFormat="1" ht="12" customHeight="1">
      <c r="B87" s="35"/>
      <c r="C87" s="29" t="s">
        <v>21</v>
      </c>
      <c r="D87" s="36"/>
      <c r="E87" s="36"/>
      <c r="F87" s="36"/>
      <c r="G87" s="36"/>
      <c r="H87" s="36"/>
      <c r="I87" s="36"/>
      <c r="J87" s="36"/>
      <c r="K87" s="36"/>
      <c r="L87" s="70"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29" t="s">
        <v>23</v>
      </c>
      <c r="AJ87" s="36"/>
      <c r="AK87" s="36"/>
      <c r="AL87" s="36"/>
      <c r="AM87" s="71" t="str">
        <f>IF(AN8= "","",AN8)</f>
        <v>17. 6. 2019</v>
      </c>
      <c r="AN87" s="71"/>
      <c r="AO87" s="36"/>
      <c r="AP87" s="36"/>
      <c r="AQ87" s="36"/>
      <c r="AR87" s="40"/>
    </row>
    <row r="88" s="1" customFormat="1" ht="6.96" customHeight="1">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40"/>
    </row>
    <row r="89" s="1" customFormat="1" ht="15.6" customHeight="1">
      <c r="B89" s="35"/>
      <c r="C89" s="29" t="s">
        <v>27</v>
      </c>
      <c r="D89" s="36"/>
      <c r="E89" s="36"/>
      <c r="F89" s="36"/>
      <c r="G89" s="36"/>
      <c r="H89" s="36"/>
      <c r="I89" s="36"/>
      <c r="J89" s="36"/>
      <c r="K89" s="36"/>
      <c r="L89" s="63" t="str">
        <f>IF(E11= "","",E11)</f>
        <v xml:space="preserve"> </v>
      </c>
      <c r="M89" s="36"/>
      <c r="N89" s="36"/>
      <c r="O89" s="36"/>
      <c r="P89" s="36"/>
      <c r="Q89" s="36"/>
      <c r="R89" s="36"/>
      <c r="S89" s="36"/>
      <c r="T89" s="36"/>
      <c r="U89" s="36"/>
      <c r="V89" s="36"/>
      <c r="W89" s="36"/>
      <c r="X89" s="36"/>
      <c r="Y89" s="36"/>
      <c r="Z89" s="36"/>
      <c r="AA89" s="36"/>
      <c r="AB89" s="36"/>
      <c r="AC89" s="36"/>
      <c r="AD89" s="36"/>
      <c r="AE89" s="36"/>
      <c r="AF89" s="36"/>
      <c r="AG89" s="36"/>
      <c r="AH89" s="36"/>
      <c r="AI89" s="29" t="s">
        <v>33</v>
      </c>
      <c r="AJ89" s="36"/>
      <c r="AK89" s="36"/>
      <c r="AL89" s="36"/>
      <c r="AM89" s="72" t="str">
        <f>IF(E17="","",E17)</f>
        <v xml:space="preserve"> </v>
      </c>
      <c r="AN89" s="63"/>
      <c r="AO89" s="63"/>
      <c r="AP89" s="63"/>
      <c r="AQ89" s="36"/>
      <c r="AR89" s="40"/>
      <c r="AS89" s="73" t="s">
        <v>56</v>
      </c>
      <c r="AT89" s="74"/>
      <c r="AU89" s="75"/>
      <c r="AV89" s="75"/>
      <c r="AW89" s="75"/>
      <c r="AX89" s="75"/>
      <c r="AY89" s="75"/>
      <c r="AZ89" s="75"/>
      <c r="BA89" s="75"/>
      <c r="BB89" s="75"/>
      <c r="BC89" s="75"/>
      <c r="BD89" s="76"/>
    </row>
    <row r="90" s="1" customFormat="1" ht="15.6" customHeight="1">
      <c r="B90" s="35"/>
      <c r="C90" s="29" t="s">
        <v>30</v>
      </c>
      <c r="D90" s="36"/>
      <c r="E90" s="36"/>
      <c r="F90" s="36"/>
      <c r="G90" s="36"/>
      <c r="H90" s="36"/>
      <c r="I90" s="36"/>
      <c r="J90" s="36"/>
      <c r="K90" s="36"/>
      <c r="L90" s="63"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34</v>
      </c>
      <c r="AJ90" s="36"/>
      <c r="AK90" s="36"/>
      <c r="AL90" s="36"/>
      <c r="AM90" s="72" t="str">
        <f>IF(E20="","",E20)</f>
        <v xml:space="preserve"> </v>
      </c>
      <c r="AN90" s="63"/>
      <c r="AO90" s="63"/>
      <c r="AP90" s="63"/>
      <c r="AQ90" s="36"/>
      <c r="AR90" s="40"/>
      <c r="AS90" s="77"/>
      <c r="AT90" s="78"/>
      <c r="AU90" s="79"/>
      <c r="AV90" s="79"/>
      <c r="AW90" s="79"/>
      <c r="AX90" s="79"/>
      <c r="AY90" s="79"/>
      <c r="AZ90" s="79"/>
      <c r="BA90" s="79"/>
      <c r="BB90" s="79"/>
      <c r="BC90" s="79"/>
      <c r="BD90" s="80"/>
    </row>
    <row r="91" s="1" customFormat="1" ht="10.8" customHeight="1">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40"/>
      <c r="AS91" s="81"/>
      <c r="AT91" s="82"/>
      <c r="AU91" s="83"/>
      <c r="AV91" s="83"/>
      <c r="AW91" s="83"/>
      <c r="AX91" s="83"/>
      <c r="AY91" s="83"/>
      <c r="AZ91" s="83"/>
      <c r="BA91" s="83"/>
      <c r="BB91" s="83"/>
      <c r="BC91" s="83"/>
      <c r="BD91" s="84"/>
    </row>
    <row r="92" s="1" customFormat="1" ht="29.28" customHeight="1">
      <c r="B92" s="35"/>
      <c r="C92" s="85" t="s">
        <v>57</v>
      </c>
      <c r="D92" s="86"/>
      <c r="E92" s="86"/>
      <c r="F92" s="86"/>
      <c r="G92" s="86"/>
      <c r="H92" s="87"/>
      <c r="I92" s="88" t="s">
        <v>58</v>
      </c>
      <c r="J92" s="86"/>
      <c r="K92" s="86"/>
      <c r="L92" s="86"/>
      <c r="M92" s="86"/>
      <c r="N92" s="86"/>
      <c r="O92" s="86"/>
      <c r="P92" s="86"/>
      <c r="Q92" s="86"/>
      <c r="R92" s="86"/>
      <c r="S92" s="86"/>
      <c r="T92" s="86"/>
      <c r="U92" s="86"/>
      <c r="V92" s="86"/>
      <c r="W92" s="86"/>
      <c r="X92" s="86"/>
      <c r="Y92" s="86"/>
      <c r="Z92" s="86"/>
      <c r="AA92" s="86"/>
      <c r="AB92" s="86"/>
      <c r="AC92" s="86"/>
      <c r="AD92" s="86"/>
      <c r="AE92" s="86"/>
      <c r="AF92" s="86"/>
      <c r="AG92" s="89" t="s">
        <v>59</v>
      </c>
      <c r="AH92" s="86"/>
      <c r="AI92" s="86"/>
      <c r="AJ92" s="86"/>
      <c r="AK92" s="86"/>
      <c r="AL92" s="86"/>
      <c r="AM92" s="86"/>
      <c r="AN92" s="88" t="s">
        <v>60</v>
      </c>
      <c r="AO92" s="86"/>
      <c r="AP92" s="90"/>
      <c r="AQ92" s="91" t="s">
        <v>61</v>
      </c>
      <c r="AR92" s="40"/>
      <c r="AS92" s="92" t="s">
        <v>62</v>
      </c>
      <c r="AT92" s="93" t="s">
        <v>63</v>
      </c>
      <c r="AU92" s="93" t="s">
        <v>64</v>
      </c>
      <c r="AV92" s="93" t="s">
        <v>65</v>
      </c>
      <c r="AW92" s="93" t="s">
        <v>66</v>
      </c>
      <c r="AX92" s="93" t="s">
        <v>67</v>
      </c>
      <c r="AY92" s="93" t="s">
        <v>68</v>
      </c>
      <c r="AZ92" s="93" t="s">
        <v>69</v>
      </c>
      <c r="BA92" s="93" t="s">
        <v>70</v>
      </c>
      <c r="BB92" s="93" t="s">
        <v>71</v>
      </c>
      <c r="BC92" s="93" t="s">
        <v>72</v>
      </c>
      <c r="BD92" s="94" t="s">
        <v>73</v>
      </c>
    </row>
    <row r="93" s="1" customFormat="1" ht="10.8" customHeight="1">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40"/>
      <c r="AS93" s="95"/>
      <c r="AT93" s="96"/>
      <c r="AU93" s="96"/>
      <c r="AV93" s="96"/>
      <c r="AW93" s="96"/>
      <c r="AX93" s="96"/>
      <c r="AY93" s="96"/>
      <c r="AZ93" s="96"/>
      <c r="BA93" s="96"/>
      <c r="BB93" s="96"/>
      <c r="BC93" s="96"/>
      <c r="BD93" s="97"/>
    </row>
    <row r="94" s="5" customFormat="1" ht="32.4" customHeight="1">
      <c r="B94" s="98"/>
      <c r="C94" s="99" t="s">
        <v>74</v>
      </c>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100"/>
      <c r="AD94" s="100"/>
      <c r="AE94" s="100"/>
      <c r="AF94" s="100"/>
      <c r="AG94" s="101">
        <f>ROUND(AG95,2)</f>
        <v>0</v>
      </c>
      <c r="AH94" s="101"/>
      <c r="AI94" s="101"/>
      <c r="AJ94" s="101"/>
      <c r="AK94" s="101"/>
      <c r="AL94" s="101"/>
      <c r="AM94" s="101"/>
      <c r="AN94" s="102">
        <f>SUM(AG94,AT94)</f>
        <v>0</v>
      </c>
      <c r="AO94" s="102"/>
      <c r="AP94" s="102"/>
      <c r="AQ94" s="103" t="s">
        <v>1</v>
      </c>
      <c r="AR94" s="104"/>
      <c r="AS94" s="105">
        <f>ROUND(AS95,2)</f>
        <v>0</v>
      </c>
      <c r="AT94" s="106">
        <f>ROUND(SUM(AV94:AW94),0)</f>
        <v>0</v>
      </c>
      <c r="AU94" s="107">
        <f>ROUND(AU95,5)</f>
        <v>0</v>
      </c>
      <c r="AV94" s="106">
        <f>ROUND(AZ94*L29,0)</f>
        <v>0</v>
      </c>
      <c r="AW94" s="106">
        <f>ROUND(BA94*L30,0)</f>
        <v>0</v>
      </c>
      <c r="AX94" s="106">
        <f>ROUND(BB94*L29,0)</f>
        <v>0</v>
      </c>
      <c r="AY94" s="106">
        <f>ROUND(BC94*L30,0)</f>
        <v>0</v>
      </c>
      <c r="AZ94" s="106">
        <f>ROUND(AZ95,2)</f>
        <v>0</v>
      </c>
      <c r="BA94" s="106">
        <f>ROUND(BA95,2)</f>
        <v>0</v>
      </c>
      <c r="BB94" s="106">
        <f>ROUND(BB95,2)</f>
        <v>0</v>
      </c>
      <c r="BC94" s="106">
        <f>ROUND(BC95,2)</f>
        <v>0</v>
      </c>
      <c r="BD94" s="108">
        <f>ROUND(BD95,2)</f>
        <v>0</v>
      </c>
      <c r="BS94" s="109" t="s">
        <v>75</v>
      </c>
      <c r="BT94" s="109" t="s">
        <v>76</v>
      </c>
      <c r="BU94" s="110" t="s">
        <v>77</v>
      </c>
      <c r="BV94" s="109" t="s">
        <v>78</v>
      </c>
      <c r="BW94" s="109" t="s">
        <v>5</v>
      </c>
      <c r="BX94" s="109" t="s">
        <v>79</v>
      </c>
      <c r="CL94" s="109" t="s">
        <v>1</v>
      </c>
    </row>
    <row r="95" s="6" customFormat="1" ht="14.4" customHeight="1">
      <c r="A95" s="111" t="s">
        <v>80</v>
      </c>
      <c r="B95" s="112"/>
      <c r="C95" s="113"/>
      <c r="D95" s="114" t="s">
        <v>81</v>
      </c>
      <c r="E95" s="114"/>
      <c r="F95" s="114"/>
      <c r="G95" s="114"/>
      <c r="H95" s="114"/>
      <c r="I95" s="115"/>
      <c r="J95" s="114" t="s">
        <v>82</v>
      </c>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6">
        <f>'01 - SO 01 Oprava střešní...'!J30</f>
        <v>0</v>
      </c>
      <c r="AH95" s="115"/>
      <c r="AI95" s="115"/>
      <c r="AJ95" s="115"/>
      <c r="AK95" s="115"/>
      <c r="AL95" s="115"/>
      <c r="AM95" s="115"/>
      <c r="AN95" s="116">
        <f>SUM(AG95,AT95)</f>
        <v>0</v>
      </c>
      <c r="AO95" s="115"/>
      <c r="AP95" s="115"/>
      <c r="AQ95" s="117" t="s">
        <v>83</v>
      </c>
      <c r="AR95" s="118"/>
      <c r="AS95" s="119">
        <v>0</v>
      </c>
      <c r="AT95" s="120">
        <f>ROUND(SUM(AV95:AW95),0)</f>
        <v>0</v>
      </c>
      <c r="AU95" s="121">
        <f>'01 - SO 01 Oprava střešní...'!P125</f>
        <v>0</v>
      </c>
      <c r="AV95" s="120">
        <f>'01 - SO 01 Oprava střešní...'!J33</f>
        <v>0</v>
      </c>
      <c r="AW95" s="120">
        <f>'01 - SO 01 Oprava střešní...'!J34</f>
        <v>0</v>
      </c>
      <c r="AX95" s="120">
        <f>'01 - SO 01 Oprava střešní...'!J35</f>
        <v>0</v>
      </c>
      <c r="AY95" s="120">
        <f>'01 - SO 01 Oprava střešní...'!J36</f>
        <v>0</v>
      </c>
      <c r="AZ95" s="120">
        <f>'01 - SO 01 Oprava střešní...'!F33</f>
        <v>0</v>
      </c>
      <c r="BA95" s="120">
        <f>'01 - SO 01 Oprava střešní...'!F34</f>
        <v>0</v>
      </c>
      <c r="BB95" s="120">
        <f>'01 - SO 01 Oprava střešní...'!F35</f>
        <v>0</v>
      </c>
      <c r="BC95" s="120">
        <f>'01 - SO 01 Oprava střešní...'!F36</f>
        <v>0</v>
      </c>
      <c r="BD95" s="122">
        <f>'01 - SO 01 Oprava střešní...'!F37</f>
        <v>0</v>
      </c>
      <c r="BT95" s="123" t="s">
        <v>8</v>
      </c>
      <c r="BV95" s="123" t="s">
        <v>78</v>
      </c>
      <c r="BW95" s="123" t="s">
        <v>84</v>
      </c>
      <c r="BX95" s="123" t="s">
        <v>5</v>
      </c>
      <c r="CL95" s="123" t="s">
        <v>1</v>
      </c>
      <c r="CM95" s="123" t="s">
        <v>85</v>
      </c>
    </row>
    <row r="96" s="1" customFormat="1" ht="30" customHeight="1">
      <c r="B96" s="35"/>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c r="AG96" s="36"/>
      <c r="AH96" s="36"/>
      <c r="AI96" s="36"/>
      <c r="AJ96" s="36"/>
      <c r="AK96" s="36"/>
      <c r="AL96" s="36"/>
      <c r="AM96" s="36"/>
      <c r="AN96" s="36"/>
      <c r="AO96" s="36"/>
      <c r="AP96" s="36"/>
      <c r="AQ96" s="36"/>
      <c r="AR96" s="40"/>
    </row>
    <row r="97" s="1" customFormat="1" ht="6.96" customHeight="1">
      <c r="B97" s="58"/>
      <c r="C97" s="59"/>
      <c r="D97" s="59"/>
      <c r="E97" s="59"/>
      <c r="F97" s="59"/>
      <c r="G97" s="59"/>
      <c r="H97" s="59"/>
      <c r="I97" s="59"/>
      <c r="J97" s="59"/>
      <c r="K97" s="59"/>
      <c r="L97" s="59"/>
      <c r="M97" s="59"/>
      <c r="N97" s="59"/>
      <c r="O97" s="59"/>
      <c r="P97" s="59"/>
      <c r="Q97" s="59"/>
      <c r="R97" s="59"/>
      <c r="S97" s="59"/>
      <c r="T97" s="59"/>
      <c r="U97" s="59"/>
      <c r="V97" s="59"/>
      <c r="W97" s="59"/>
      <c r="X97" s="59"/>
      <c r="Y97" s="59"/>
      <c r="Z97" s="59"/>
      <c r="AA97" s="59"/>
      <c r="AB97" s="59"/>
      <c r="AC97" s="59"/>
      <c r="AD97" s="59"/>
      <c r="AE97" s="59"/>
      <c r="AF97" s="59"/>
      <c r="AG97" s="59"/>
      <c r="AH97" s="59"/>
      <c r="AI97" s="59"/>
      <c r="AJ97" s="59"/>
      <c r="AK97" s="59"/>
      <c r="AL97" s="59"/>
      <c r="AM97" s="59"/>
      <c r="AN97" s="59"/>
      <c r="AO97" s="59"/>
      <c r="AP97" s="59"/>
      <c r="AQ97" s="59"/>
      <c r="AR97" s="40"/>
    </row>
  </sheetData>
  <sheetProtection sheet="1" formatColumns="0" formatRows="0" objects="1" scenarios="1" spinCount="100000" saltValue="JtH6Xkum8GnqsNjZChGTsuVcDuznJ5a7uykSURtpJJ+cZlEP85TQJPa4oD4tN1c494ktPC1/C74rxs50MtB7cg==" hashValue="UaRxewcGqYVNjjKxIUrUQVJgD8PlEi+UZ34LGbKAe8VR4hlwlzhw6YrRuzyVecAZ9u2iyXW1RdeLo1SxupHATQ==" algorithmName="SHA-512" password="CC35"/>
  <mergeCells count="42">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M90:AP90"/>
    <mergeCell ref="L85:AO85"/>
    <mergeCell ref="AM87:AN87"/>
    <mergeCell ref="AM89:AP89"/>
    <mergeCell ref="AS89:AT91"/>
    <mergeCell ref="C92:G92"/>
    <mergeCell ref="I92:AF92"/>
    <mergeCell ref="AG92:AM92"/>
    <mergeCell ref="AN92:AP92"/>
    <mergeCell ref="AN95:AP95"/>
    <mergeCell ref="AG95:AM95"/>
    <mergeCell ref="D95:H95"/>
    <mergeCell ref="J95:AF95"/>
    <mergeCell ref="AG94:AM94"/>
    <mergeCell ref="AN94:AP94"/>
    <mergeCell ref="K5:AO5"/>
    <mergeCell ref="K6:AO6"/>
    <mergeCell ref="E14:AJ14"/>
    <mergeCell ref="E23:AN23"/>
    <mergeCell ref="L28:P28"/>
    <mergeCell ref="W28:AE28"/>
    <mergeCell ref="AK28:AO28"/>
    <mergeCell ref="L29:P29"/>
    <mergeCell ref="L30:P30"/>
    <mergeCell ref="L31:P31"/>
    <mergeCell ref="L32:P32"/>
    <mergeCell ref="L33:P33"/>
  </mergeCells>
  <hyperlinks>
    <hyperlink ref="A95" location="'01 - SO 01 Oprava střešní...'!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customWidth="1"/>
    <col min="2" max="2" width="1.43" customWidth="1"/>
    <col min="3" max="3" width="3.57" customWidth="1"/>
    <col min="4" max="4" width="3.71" customWidth="1"/>
    <col min="5" max="5" width="14.71" customWidth="1"/>
    <col min="6" max="6" width="86.43" customWidth="1"/>
    <col min="7" max="7" width="6" customWidth="1"/>
    <col min="8" max="8" width="9.86" customWidth="1"/>
    <col min="9" max="9" width="17.29" style="124" customWidth="1"/>
    <col min="10" max="10" width="17.29" customWidth="1"/>
    <col min="11" max="11" width="17.29" customWidth="1"/>
    <col min="12" max="12" width="8" customWidth="1"/>
    <col min="13" max="13" width="9.29" hidden="1" customWidth="1"/>
    <col min="14" max="14" width="9.14" hidden="1"/>
    <col min="15" max="15" width="12.14" hidden="1" customWidth="1"/>
    <col min="16" max="16" width="12.14" hidden="1" customWidth="1"/>
    <col min="17" max="17" width="12.14" hidden="1" customWidth="1"/>
    <col min="18" max="18" width="12.14" hidden="1" customWidth="1"/>
    <col min="19" max="19" width="12.14" hidden="1" customWidth="1"/>
    <col min="20" max="20" width="12.14"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2" ht="36.96" customHeight="1">
      <c r="L2"/>
      <c r="AT2" s="14" t="s">
        <v>84</v>
      </c>
    </row>
    <row r="3" ht="6.96" customHeight="1">
      <c r="B3" s="125"/>
      <c r="C3" s="126"/>
      <c r="D3" s="126"/>
      <c r="E3" s="126"/>
      <c r="F3" s="126"/>
      <c r="G3" s="126"/>
      <c r="H3" s="126"/>
      <c r="I3" s="127"/>
      <c r="J3" s="126"/>
      <c r="K3" s="126"/>
      <c r="L3" s="17"/>
      <c r="AT3" s="14" t="s">
        <v>85</v>
      </c>
    </row>
    <row r="4" ht="24.96" customHeight="1">
      <c r="B4" s="17"/>
      <c r="D4" s="128" t="s">
        <v>86</v>
      </c>
      <c r="L4" s="17"/>
      <c r="M4" s="129" t="s">
        <v>11</v>
      </c>
      <c r="AT4" s="14" t="s">
        <v>4</v>
      </c>
    </row>
    <row r="5" ht="6.96" customHeight="1">
      <c r="B5" s="17"/>
      <c r="L5" s="17"/>
    </row>
    <row r="6" ht="12" customHeight="1">
      <c r="B6" s="17"/>
      <c r="D6" s="130" t="s">
        <v>16</v>
      </c>
      <c r="L6" s="17"/>
    </row>
    <row r="7" ht="14.4" customHeight="1">
      <c r="B7" s="17"/>
      <c r="E7" s="131" t="str">
        <f>'Rekapitulace stavby'!K6</f>
        <v>7119 Klatovy nemocnice objekt č. p. 202 - oprava střešního pláště</v>
      </c>
      <c r="F7" s="130"/>
      <c r="G7" s="130"/>
      <c r="H7" s="130"/>
      <c r="L7" s="17"/>
    </row>
    <row r="8" s="1" customFormat="1" ht="12" customHeight="1">
      <c r="B8" s="40"/>
      <c r="D8" s="130" t="s">
        <v>87</v>
      </c>
      <c r="I8" s="132"/>
      <c r="L8" s="40"/>
    </row>
    <row r="9" s="1" customFormat="1" ht="36.96" customHeight="1">
      <c r="B9" s="40"/>
      <c r="E9" s="133" t="s">
        <v>88</v>
      </c>
      <c r="F9" s="1"/>
      <c r="G9" s="1"/>
      <c r="H9" s="1"/>
      <c r="I9" s="132"/>
      <c r="L9" s="40"/>
    </row>
    <row r="10" s="1" customFormat="1">
      <c r="B10" s="40"/>
      <c r="I10" s="132"/>
      <c r="L10" s="40"/>
    </row>
    <row r="11" s="1" customFormat="1" ht="12" customHeight="1">
      <c r="B11" s="40"/>
      <c r="D11" s="130" t="s">
        <v>19</v>
      </c>
      <c r="F11" s="134" t="s">
        <v>1</v>
      </c>
      <c r="I11" s="135" t="s">
        <v>20</v>
      </c>
      <c r="J11" s="134" t="s">
        <v>1</v>
      </c>
      <c r="L11" s="40"/>
    </row>
    <row r="12" s="1" customFormat="1" ht="12" customHeight="1">
      <c r="B12" s="40"/>
      <c r="D12" s="130" t="s">
        <v>21</v>
      </c>
      <c r="F12" s="134" t="s">
        <v>22</v>
      </c>
      <c r="I12" s="135" t="s">
        <v>23</v>
      </c>
      <c r="J12" s="136" t="str">
        <f>'Rekapitulace stavby'!AN8</f>
        <v>17. 6. 2019</v>
      </c>
      <c r="L12" s="40"/>
    </row>
    <row r="13" s="1" customFormat="1" ht="10.8" customHeight="1">
      <c r="B13" s="40"/>
      <c r="I13" s="132"/>
      <c r="L13" s="40"/>
    </row>
    <row r="14" s="1" customFormat="1" ht="12" customHeight="1">
      <c r="B14" s="40"/>
      <c r="D14" s="130" t="s">
        <v>27</v>
      </c>
      <c r="I14" s="135" t="s">
        <v>28</v>
      </c>
      <c r="J14" s="134" t="str">
        <f>IF('Rekapitulace stavby'!AN10="","",'Rekapitulace stavby'!AN10)</f>
        <v/>
      </c>
      <c r="L14" s="40"/>
    </row>
    <row r="15" s="1" customFormat="1" ht="18" customHeight="1">
      <c r="B15" s="40"/>
      <c r="E15" s="134" t="str">
        <f>IF('Rekapitulace stavby'!E11="","",'Rekapitulace stavby'!E11)</f>
        <v xml:space="preserve"> </v>
      </c>
      <c r="I15" s="135" t="s">
        <v>29</v>
      </c>
      <c r="J15" s="134" t="str">
        <f>IF('Rekapitulace stavby'!AN11="","",'Rekapitulace stavby'!AN11)</f>
        <v/>
      </c>
      <c r="L15" s="40"/>
    </row>
    <row r="16" s="1" customFormat="1" ht="6.96" customHeight="1">
      <c r="B16" s="40"/>
      <c r="I16" s="132"/>
      <c r="L16" s="40"/>
    </row>
    <row r="17" s="1" customFormat="1" ht="12" customHeight="1">
      <c r="B17" s="40"/>
      <c r="D17" s="130" t="s">
        <v>30</v>
      </c>
      <c r="I17" s="135" t="s">
        <v>28</v>
      </c>
      <c r="J17" s="30" t="str">
        <f>'Rekapitulace stavby'!AN13</f>
        <v>Vyplň údaj</v>
      </c>
      <c r="L17" s="40"/>
    </row>
    <row r="18" s="1" customFormat="1" ht="18" customHeight="1">
      <c r="B18" s="40"/>
      <c r="E18" s="30" t="str">
        <f>'Rekapitulace stavby'!E14</f>
        <v>Vyplň údaj</v>
      </c>
      <c r="F18" s="134"/>
      <c r="G18" s="134"/>
      <c r="H18" s="134"/>
      <c r="I18" s="135" t="s">
        <v>29</v>
      </c>
      <c r="J18" s="30" t="str">
        <f>'Rekapitulace stavby'!AN14</f>
        <v>Vyplň údaj</v>
      </c>
      <c r="L18" s="40"/>
    </row>
    <row r="19" s="1" customFormat="1" ht="6.96" customHeight="1">
      <c r="B19" s="40"/>
      <c r="I19" s="132"/>
      <c r="L19" s="40"/>
    </row>
    <row r="20" s="1" customFormat="1" ht="12" customHeight="1">
      <c r="B20" s="40"/>
      <c r="D20" s="130" t="s">
        <v>33</v>
      </c>
      <c r="I20" s="135" t="s">
        <v>28</v>
      </c>
      <c r="J20" s="134" t="str">
        <f>IF('Rekapitulace stavby'!AN16="","",'Rekapitulace stavby'!AN16)</f>
        <v/>
      </c>
      <c r="L20" s="40"/>
    </row>
    <row r="21" s="1" customFormat="1" ht="18" customHeight="1">
      <c r="B21" s="40"/>
      <c r="E21" s="134" t="str">
        <f>IF('Rekapitulace stavby'!E17="","",'Rekapitulace stavby'!E17)</f>
        <v xml:space="preserve"> </v>
      </c>
      <c r="I21" s="135" t="s">
        <v>29</v>
      </c>
      <c r="J21" s="134" t="str">
        <f>IF('Rekapitulace stavby'!AN17="","",'Rekapitulace stavby'!AN17)</f>
        <v/>
      </c>
      <c r="L21" s="40"/>
    </row>
    <row r="22" s="1" customFormat="1" ht="6.96" customHeight="1">
      <c r="B22" s="40"/>
      <c r="I22" s="132"/>
      <c r="L22" s="40"/>
    </row>
    <row r="23" s="1" customFormat="1" ht="12" customHeight="1">
      <c r="B23" s="40"/>
      <c r="D23" s="130" t="s">
        <v>34</v>
      </c>
      <c r="I23" s="135" t="s">
        <v>28</v>
      </c>
      <c r="J23" s="134" t="str">
        <f>IF('Rekapitulace stavby'!AN19="","",'Rekapitulace stavby'!AN19)</f>
        <v/>
      </c>
      <c r="L23" s="40"/>
    </row>
    <row r="24" s="1" customFormat="1" ht="18" customHeight="1">
      <c r="B24" s="40"/>
      <c r="E24" s="134" t="str">
        <f>IF('Rekapitulace stavby'!E20="","",'Rekapitulace stavby'!E20)</f>
        <v xml:space="preserve"> </v>
      </c>
      <c r="I24" s="135" t="s">
        <v>29</v>
      </c>
      <c r="J24" s="134" t="str">
        <f>IF('Rekapitulace stavby'!AN20="","",'Rekapitulace stavby'!AN20)</f>
        <v/>
      </c>
      <c r="L24" s="40"/>
    </row>
    <row r="25" s="1" customFormat="1" ht="6.96" customHeight="1">
      <c r="B25" s="40"/>
      <c r="I25" s="132"/>
      <c r="L25" s="40"/>
    </row>
    <row r="26" s="1" customFormat="1" ht="12" customHeight="1">
      <c r="B26" s="40"/>
      <c r="D26" s="130" t="s">
        <v>35</v>
      </c>
      <c r="I26" s="132"/>
      <c r="L26" s="40"/>
    </row>
    <row r="27" s="7" customFormat="1" ht="14.4" customHeight="1">
      <c r="B27" s="137"/>
      <c r="E27" s="138" t="s">
        <v>1</v>
      </c>
      <c r="F27" s="138"/>
      <c r="G27" s="138"/>
      <c r="H27" s="138"/>
      <c r="I27" s="139"/>
      <c r="L27" s="137"/>
    </row>
    <row r="28" s="1" customFormat="1" ht="6.96" customHeight="1">
      <c r="B28" s="40"/>
      <c r="I28" s="132"/>
      <c r="L28" s="40"/>
    </row>
    <row r="29" s="1" customFormat="1" ht="6.96" customHeight="1">
      <c r="B29" s="40"/>
      <c r="D29" s="75"/>
      <c r="E29" s="75"/>
      <c r="F29" s="75"/>
      <c r="G29" s="75"/>
      <c r="H29" s="75"/>
      <c r="I29" s="140"/>
      <c r="J29" s="75"/>
      <c r="K29" s="75"/>
      <c r="L29" s="40"/>
    </row>
    <row r="30" s="1" customFormat="1" ht="25.44" customHeight="1">
      <c r="B30" s="40"/>
      <c r="D30" s="141" t="s">
        <v>36</v>
      </c>
      <c r="I30" s="132"/>
      <c r="J30" s="142">
        <f>ROUND(J125, 2)</f>
        <v>0</v>
      </c>
      <c r="L30" s="40"/>
    </row>
    <row r="31" s="1" customFormat="1" ht="6.96" customHeight="1">
      <c r="B31" s="40"/>
      <c r="D31" s="75"/>
      <c r="E31" s="75"/>
      <c r="F31" s="75"/>
      <c r="G31" s="75"/>
      <c r="H31" s="75"/>
      <c r="I31" s="140"/>
      <c r="J31" s="75"/>
      <c r="K31" s="75"/>
      <c r="L31" s="40"/>
    </row>
    <row r="32" s="1" customFormat="1" ht="14.4" customHeight="1">
      <c r="B32" s="40"/>
      <c r="F32" s="143" t="s">
        <v>38</v>
      </c>
      <c r="I32" s="144" t="s">
        <v>37</v>
      </c>
      <c r="J32" s="143" t="s">
        <v>39</v>
      </c>
      <c r="L32" s="40"/>
    </row>
    <row r="33" s="1" customFormat="1" ht="14.4" customHeight="1">
      <c r="B33" s="40"/>
      <c r="D33" s="145" t="s">
        <v>40</v>
      </c>
      <c r="E33" s="130" t="s">
        <v>41</v>
      </c>
      <c r="F33" s="146">
        <f>ROUND((SUM(BE125:BE203)),  2)</f>
        <v>0</v>
      </c>
      <c r="I33" s="147">
        <v>0.20999999999999999</v>
      </c>
      <c r="J33" s="146">
        <f>ROUND(((SUM(BE125:BE203))*I33),  2)</f>
        <v>0</v>
      </c>
      <c r="L33" s="40"/>
    </row>
    <row r="34" s="1" customFormat="1" ht="14.4" customHeight="1">
      <c r="B34" s="40"/>
      <c r="E34" s="130" t="s">
        <v>42</v>
      </c>
      <c r="F34" s="146">
        <f>ROUND((SUM(BF125:BF203)),  2)</f>
        <v>0</v>
      </c>
      <c r="I34" s="147">
        <v>0.14999999999999999</v>
      </c>
      <c r="J34" s="146">
        <f>ROUND(((SUM(BF125:BF203))*I34),  2)</f>
        <v>0</v>
      </c>
      <c r="L34" s="40"/>
    </row>
    <row r="35" hidden="1" s="1" customFormat="1" ht="14.4" customHeight="1">
      <c r="B35" s="40"/>
      <c r="E35" s="130" t="s">
        <v>43</v>
      </c>
      <c r="F35" s="146">
        <f>ROUND((SUM(BG125:BG203)),  2)</f>
        <v>0</v>
      </c>
      <c r="I35" s="147">
        <v>0.20999999999999999</v>
      </c>
      <c r="J35" s="146">
        <f>0</f>
        <v>0</v>
      </c>
      <c r="L35" s="40"/>
    </row>
    <row r="36" hidden="1" s="1" customFormat="1" ht="14.4" customHeight="1">
      <c r="B36" s="40"/>
      <c r="E36" s="130" t="s">
        <v>44</v>
      </c>
      <c r="F36" s="146">
        <f>ROUND((SUM(BH125:BH203)),  2)</f>
        <v>0</v>
      </c>
      <c r="I36" s="147">
        <v>0.14999999999999999</v>
      </c>
      <c r="J36" s="146">
        <f>0</f>
        <v>0</v>
      </c>
      <c r="L36" s="40"/>
    </row>
    <row r="37" hidden="1" s="1" customFormat="1" ht="14.4" customHeight="1">
      <c r="B37" s="40"/>
      <c r="E37" s="130" t="s">
        <v>45</v>
      </c>
      <c r="F37" s="146">
        <f>ROUND((SUM(BI125:BI203)),  2)</f>
        <v>0</v>
      </c>
      <c r="I37" s="147">
        <v>0</v>
      </c>
      <c r="J37" s="146">
        <f>0</f>
        <v>0</v>
      </c>
      <c r="L37" s="40"/>
    </row>
    <row r="38" s="1" customFormat="1" ht="6.96" customHeight="1">
      <c r="B38" s="40"/>
      <c r="I38" s="132"/>
      <c r="L38" s="40"/>
    </row>
    <row r="39" s="1" customFormat="1" ht="25.44" customHeight="1">
      <c r="B39" s="40"/>
      <c r="C39" s="148"/>
      <c r="D39" s="149" t="s">
        <v>46</v>
      </c>
      <c r="E39" s="150"/>
      <c r="F39" s="150"/>
      <c r="G39" s="151" t="s">
        <v>47</v>
      </c>
      <c r="H39" s="152" t="s">
        <v>48</v>
      </c>
      <c r="I39" s="153"/>
      <c r="J39" s="154">
        <f>SUM(J30:J37)</f>
        <v>0</v>
      </c>
      <c r="K39" s="155"/>
      <c r="L39" s="40"/>
    </row>
    <row r="40" s="1" customFormat="1" ht="14.4" customHeight="1">
      <c r="B40" s="40"/>
      <c r="I40" s="132"/>
      <c r="L40" s="40"/>
    </row>
    <row r="41" ht="14.4" customHeight="1">
      <c r="B41" s="17"/>
      <c r="L41" s="17"/>
    </row>
    <row r="42" ht="14.4" customHeight="1">
      <c r="B42" s="17"/>
      <c r="L42" s="17"/>
    </row>
    <row r="43" ht="14.4" customHeight="1">
      <c r="B43" s="17"/>
      <c r="L43" s="17"/>
    </row>
    <row r="44" ht="14.4" customHeight="1">
      <c r="B44" s="17"/>
      <c r="L44" s="17"/>
    </row>
    <row r="45" ht="14.4" customHeight="1">
      <c r="B45" s="17"/>
      <c r="L45" s="17"/>
    </row>
    <row r="46" ht="14.4" customHeight="1">
      <c r="B46" s="17"/>
      <c r="L46" s="17"/>
    </row>
    <row r="47" ht="14.4" customHeight="1">
      <c r="B47" s="17"/>
      <c r="L47" s="17"/>
    </row>
    <row r="48" ht="14.4" customHeight="1">
      <c r="B48" s="17"/>
      <c r="L48" s="17"/>
    </row>
    <row r="49" ht="14.4" customHeight="1">
      <c r="B49" s="17"/>
      <c r="L49" s="17"/>
    </row>
    <row r="50" s="1" customFormat="1" ht="14.4" customHeight="1">
      <c r="B50" s="40"/>
      <c r="D50" s="156" t="s">
        <v>49</v>
      </c>
      <c r="E50" s="157"/>
      <c r="F50" s="157"/>
      <c r="G50" s="156" t="s">
        <v>50</v>
      </c>
      <c r="H50" s="157"/>
      <c r="I50" s="158"/>
      <c r="J50" s="157"/>
      <c r="K50" s="157"/>
      <c r="L50" s="4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1" customFormat="1">
      <c r="B61" s="40"/>
      <c r="D61" s="159" t="s">
        <v>51</v>
      </c>
      <c r="E61" s="160"/>
      <c r="F61" s="161" t="s">
        <v>52</v>
      </c>
      <c r="G61" s="159" t="s">
        <v>51</v>
      </c>
      <c r="H61" s="160"/>
      <c r="I61" s="162"/>
      <c r="J61" s="163" t="s">
        <v>52</v>
      </c>
      <c r="K61" s="160"/>
      <c r="L61" s="40"/>
    </row>
    <row r="62">
      <c r="B62" s="17"/>
      <c r="L62" s="17"/>
    </row>
    <row r="63">
      <c r="B63" s="17"/>
      <c r="L63" s="17"/>
    </row>
    <row r="64">
      <c r="B64" s="17"/>
      <c r="L64" s="17"/>
    </row>
    <row r="65" s="1" customFormat="1">
      <c r="B65" s="40"/>
      <c r="D65" s="156" t="s">
        <v>53</v>
      </c>
      <c r="E65" s="157"/>
      <c r="F65" s="157"/>
      <c r="G65" s="156" t="s">
        <v>54</v>
      </c>
      <c r="H65" s="157"/>
      <c r="I65" s="158"/>
      <c r="J65" s="157"/>
      <c r="K65" s="157"/>
      <c r="L65" s="40"/>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1" customFormat="1">
      <c r="B76" s="40"/>
      <c r="D76" s="159" t="s">
        <v>51</v>
      </c>
      <c r="E76" s="160"/>
      <c r="F76" s="161" t="s">
        <v>52</v>
      </c>
      <c r="G76" s="159" t="s">
        <v>51</v>
      </c>
      <c r="H76" s="160"/>
      <c r="I76" s="162"/>
      <c r="J76" s="163" t="s">
        <v>52</v>
      </c>
      <c r="K76" s="160"/>
      <c r="L76" s="40"/>
    </row>
    <row r="77" s="1" customFormat="1" ht="14.4" customHeight="1">
      <c r="B77" s="164"/>
      <c r="C77" s="165"/>
      <c r="D77" s="165"/>
      <c r="E77" s="165"/>
      <c r="F77" s="165"/>
      <c r="G77" s="165"/>
      <c r="H77" s="165"/>
      <c r="I77" s="166"/>
      <c r="J77" s="165"/>
      <c r="K77" s="165"/>
      <c r="L77" s="40"/>
    </row>
    <row r="81" s="1" customFormat="1" ht="6.96" customHeight="1">
      <c r="B81" s="167"/>
      <c r="C81" s="168"/>
      <c r="D81" s="168"/>
      <c r="E81" s="168"/>
      <c r="F81" s="168"/>
      <c r="G81" s="168"/>
      <c r="H81" s="168"/>
      <c r="I81" s="169"/>
      <c r="J81" s="168"/>
      <c r="K81" s="168"/>
      <c r="L81" s="40"/>
    </row>
    <row r="82" s="1" customFormat="1" ht="24.96" customHeight="1">
      <c r="B82" s="35"/>
      <c r="C82" s="20" t="s">
        <v>89</v>
      </c>
      <c r="D82" s="36"/>
      <c r="E82" s="36"/>
      <c r="F82" s="36"/>
      <c r="G82" s="36"/>
      <c r="H82" s="36"/>
      <c r="I82" s="132"/>
      <c r="J82" s="36"/>
      <c r="K82" s="36"/>
      <c r="L82" s="40"/>
    </row>
    <row r="83" s="1" customFormat="1" ht="6.96" customHeight="1">
      <c r="B83" s="35"/>
      <c r="C83" s="36"/>
      <c r="D83" s="36"/>
      <c r="E83" s="36"/>
      <c r="F83" s="36"/>
      <c r="G83" s="36"/>
      <c r="H83" s="36"/>
      <c r="I83" s="132"/>
      <c r="J83" s="36"/>
      <c r="K83" s="36"/>
      <c r="L83" s="40"/>
    </row>
    <row r="84" s="1" customFormat="1" ht="12" customHeight="1">
      <c r="B84" s="35"/>
      <c r="C84" s="29" t="s">
        <v>16</v>
      </c>
      <c r="D84" s="36"/>
      <c r="E84" s="36"/>
      <c r="F84" s="36"/>
      <c r="G84" s="36"/>
      <c r="H84" s="36"/>
      <c r="I84" s="132"/>
      <c r="J84" s="36"/>
      <c r="K84" s="36"/>
      <c r="L84" s="40"/>
    </row>
    <row r="85" s="1" customFormat="1" ht="14.4" customHeight="1">
      <c r="B85" s="35"/>
      <c r="C85" s="36"/>
      <c r="D85" s="36"/>
      <c r="E85" s="170" t="str">
        <f>E7</f>
        <v>7119 Klatovy nemocnice objekt č. p. 202 - oprava střešního pláště</v>
      </c>
      <c r="F85" s="29"/>
      <c r="G85" s="29"/>
      <c r="H85" s="29"/>
      <c r="I85" s="132"/>
      <c r="J85" s="36"/>
      <c r="K85" s="36"/>
      <c r="L85" s="40"/>
    </row>
    <row r="86" s="1" customFormat="1" ht="12" customHeight="1">
      <c r="B86" s="35"/>
      <c r="C86" s="29" t="s">
        <v>87</v>
      </c>
      <c r="D86" s="36"/>
      <c r="E86" s="36"/>
      <c r="F86" s="36"/>
      <c r="G86" s="36"/>
      <c r="H86" s="36"/>
      <c r="I86" s="132"/>
      <c r="J86" s="36"/>
      <c r="K86" s="36"/>
      <c r="L86" s="40"/>
    </row>
    <row r="87" s="1" customFormat="1" ht="14.4" customHeight="1">
      <c r="B87" s="35"/>
      <c r="C87" s="36"/>
      <c r="D87" s="36"/>
      <c r="E87" s="68" t="str">
        <f>E9</f>
        <v>01 - SO 01 Oprava střešního pláště</v>
      </c>
      <c r="F87" s="36"/>
      <c r="G87" s="36"/>
      <c r="H87" s="36"/>
      <c r="I87" s="132"/>
      <c r="J87" s="36"/>
      <c r="K87" s="36"/>
      <c r="L87" s="40"/>
    </row>
    <row r="88" s="1" customFormat="1" ht="6.96" customHeight="1">
      <c r="B88" s="35"/>
      <c r="C88" s="36"/>
      <c r="D88" s="36"/>
      <c r="E88" s="36"/>
      <c r="F88" s="36"/>
      <c r="G88" s="36"/>
      <c r="H88" s="36"/>
      <c r="I88" s="132"/>
      <c r="J88" s="36"/>
      <c r="K88" s="36"/>
      <c r="L88" s="40"/>
    </row>
    <row r="89" s="1" customFormat="1" ht="12" customHeight="1">
      <c r="B89" s="35"/>
      <c r="C89" s="29" t="s">
        <v>21</v>
      </c>
      <c r="D89" s="36"/>
      <c r="E89" s="36"/>
      <c r="F89" s="24" t="str">
        <f>F12</f>
        <v xml:space="preserve"> </v>
      </c>
      <c r="G89" s="36"/>
      <c r="H89" s="36"/>
      <c r="I89" s="135" t="s">
        <v>23</v>
      </c>
      <c r="J89" s="71" t="str">
        <f>IF(J12="","",J12)</f>
        <v>17. 6. 2019</v>
      </c>
      <c r="K89" s="36"/>
      <c r="L89" s="40"/>
    </row>
    <row r="90" s="1" customFormat="1" ht="6.96" customHeight="1">
      <c r="B90" s="35"/>
      <c r="C90" s="36"/>
      <c r="D90" s="36"/>
      <c r="E90" s="36"/>
      <c r="F90" s="36"/>
      <c r="G90" s="36"/>
      <c r="H90" s="36"/>
      <c r="I90" s="132"/>
      <c r="J90" s="36"/>
      <c r="K90" s="36"/>
      <c r="L90" s="40"/>
    </row>
    <row r="91" s="1" customFormat="1" ht="15.6" customHeight="1">
      <c r="B91" s="35"/>
      <c r="C91" s="29" t="s">
        <v>27</v>
      </c>
      <c r="D91" s="36"/>
      <c r="E91" s="36"/>
      <c r="F91" s="24" t="str">
        <f>E15</f>
        <v xml:space="preserve"> </v>
      </c>
      <c r="G91" s="36"/>
      <c r="H91" s="36"/>
      <c r="I91" s="135" t="s">
        <v>33</v>
      </c>
      <c r="J91" s="33" t="str">
        <f>E21</f>
        <v xml:space="preserve"> </v>
      </c>
      <c r="K91" s="36"/>
      <c r="L91" s="40"/>
    </row>
    <row r="92" s="1" customFormat="1" ht="15.6" customHeight="1">
      <c r="B92" s="35"/>
      <c r="C92" s="29" t="s">
        <v>30</v>
      </c>
      <c r="D92" s="36"/>
      <c r="E92" s="36"/>
      <c r="F92" s="24" t="str">
        <f>IF(E18="","",E18)</f>
        <v>Vyplň údaj</v>
      </c>
      <c r="G92" s="36"/>
      <c r="H92" s="36"/>
      <c r="I92" s="135" t="s">
        <v>34</v>
      </c>
      <c r="J92" s="33" t="str">
        <f>E24</f>
        <v xml:space="preserve"> </v>
      </c>
      <c r="K92" s="36"/>
      <c r="L92" s="40"/>
    </row>
    <row r="93" s="1" customFormat="1" ht="10.32" customHeight="1">
      <c r="B93" s="35"/>
      <c r="C93" s="36"/>
      <c r="D93" s="36"/>
      <c r="E93" s="36"/>
      <c r="F93" s="36"/>
      <c r="G93" s="36"/>
      <c r="H93" s="36"/>
      <c r="I93" s="132"/>
      <c r="J93" s="36"/>
      <c r="K93" s="36"/>
      <c r="L93" s="40"/>
    </row>
    <row r="94" s="1" customFormat="1" ht="29.28" customHeight="1">
      <c r="B94" s="35"/>
      <c r="C94" s="171" t="s">
        <v>90</v>
      </c>
      <c r="D94" s="172"/>
      <c r="E94" s="172"/>
      <c r="F94" s="172"/>
      <c r="G94" s="172"/>
      <c r="H94" s="172"/>
      <c r="I94" s="173"/>
      <c r="J94" s="174" t="s">
        <v>91</v>
      </c>
      <c r="K94" s="172"/>
      <c r="L94" s="40"/>
    </row>
    <row r="95" s="1" customFormat="1" ht="10.32" customHeight="1">
      <c r="B95" s="35"/>
      <c r="C95" s="36"/>
      <c r="D95" s="36"/>
      <c r="E95" s="36"/>
      <c r="F95" s="36"/>
      <c r="G95" s="36"/>
      <c r="H95" s="36"/>
      <c r="I95" s="132"/>
      <c r="J95" s="36"/>
      <c r="K95" s="36"/>
      <c r="L95" s="40"/>
    </row>
    <row r="96" s="1" customFormat="1" ht="22.8" customHeight="1">
      <c r="B96" s="35"/>
      <c r="C96" s="175" t="s">
        <v>92</v>
      </c>
      <c r="D96" s="36"/>
      <c r="E96" s="36"/>
      <c r="F96" s="36"/>
      <c r="G96" s="36"/>
      <c r="H96" s="36"/>
      <c r="I96" s="132"/>
      <c r="J96" s="102">
        <f>J125</f>
        <v>0</v>
      </c>
      <c r="K96" s="36"/>
      <c r="L96" s="40"/>
      <c r="AU96" s="14" t="s">
        <v>93</v>
      </c>
    </row>
    <row r="97" s="8" customFormat="1" ht="24.96" customHeight="1">
      <c r="B97" s="176"/>
      <c r="C97" s="177"/>
      <c r="D97" s="178" t="s">
        <v>94</v>
      </c>
      <c r="E97" s="179"/>
      <c r="F97" s="179"/>
      <c r="G97" s="179"/>
      <c r="H97" s="179"/>
      <c r="I97" s="180"/>
      <c r="J97" s="181">
        <f>J126</f>
        <v>0</v>
      </c>
      <c r="K97" s="177"/>
      <c r="L97" s="182"/>
    </row>
    <row r="98" s="9" customFormat="1" ht="19.92" customHeight="1">
      <c r="B98" s="183"/>
      <c r="C98" s="184"/>
      <c r="D98" s="185" t="s">
        <v>95</v>
      </c>
      <c r="E98" s="186"/>
      <c r="F98" s="186"/>
      <c r="G98" s="186"/>
      <c r="H98" s="186"/>
      <c r="I98" s="187"/>
      <c r="J98" s="188">
        <f>J127</f>
        <v>0</v>
      </c>
      <c r="K98" s="184"/>
      <c r="L98" s="189"/>
    </row>
    <row r="99" s="9" customFormat="1" ht="19.92" customHeight="1">
      <c r="B99" s="183"/>
      <c r="C99" s="184"/>
      <c r="D99" s="185" t="s">
        <v>96</v>
      </c>
      <c r="E99" s="186"/>
      <c r="F99" s="186"/>
      <c r="G99" s="186"/>
      <c r="H99" s="186"/>
      <c r="I99" s="187"/>
      <c r="J99" s="188">
        <f>J137</f>
        <v>0</v>
      </c>
      <c r="K99" s="184"/>
      <c r="L99" s="189"/>
    </row>
    <row r="100" s="8" customFormat="1" ht="24.96" customHeight="1">
      <c r="B100" s="176"/>
      <c r="C100" s="177"/>
      <c r="D100" s="178" t="s">
        <v>97</v>
      </c>
      <c r="E100" s="179"/>
      <c r="F100" s="179"/>
      <c r="G100" s="179"/>
      <c r="H100" s="179"/>
      <c r="I100" s="180"/>
      <c r="J100" s="181">
        <f>J152</f>
        <v>0</v>
      </c>
      <c r="K100" s="177"/>
      <c r="L100" s="182"/>
    </row>
    <row r="101" s="9" customFormat="1" ht="19.92" customHeight="1">
      <c r="B101" s="183"/>
      <c r="C101" s="184"/>
      <c r="D101" s="185" t="s">
        <v>98</v>
      </c>
      <c r="E101" s="186"/>
      <c r="F101" s="186"/>
      <c r="G101" s="186"/>
      <c r="H101" s="186"/>
      <c r="I101" s="187"/>
      <c r="J101" s="188">
        <f>J153</f>
        <v>0</v>
      </c>
      <c r="K101" s="184"/>
      <c r="L101" s="189"/>
    </row>
    <row r="102" s="9" customFormat="1" ht="19.92" customHeight="1">
      <c r="B102" s="183"/>
      <c r="C102" s="184"/>
      <c r="D102" s="185" t="s">
        <v>99</v>
      </c>
      <c r="E102" s="186"/>
      <c r="F102" s="186"/>
      <c r="G102" s="186"/>
      <c r="H102" s="186"/>
      <c r="I102" s="187"/>
      <c r="J102" s="188">
        <f>J157</f>
        <v>0</v>
      </c>
      <c r="K102" s="184"/>
      <c r="L102" s="189"/>
    </row>
    <row r="103" s="9" customFormat="1" ht="19.92" customHeight="1">
      <c r="B103" s="183"/>
      <c r="C103" s="184"/>
      <c r="D103" s="185" t="s">
        <v>100</v>
      </c>
      <c r="E103" s="186"/>
      <c r="F103" s="186"/>
      <c r="G103" s="186"/>
      <c r="H103" s="186"/>
      <c r="I103" s="187"/>
      <c r="J103" s="188">
        <f>J159</f>
        <v>0</v>
      </c>
      <c r="K103" s="184"/>
      <c r="L103" s="189"/>
    </row>
    <row r="104" s="9" customFormat="1" ht="19.92" customHeight="1">
      <c r="B104" s="183"/>
      <c r="C104" s="184"/>
      <c r="D104" s="185" t="s">
        <v>101</v>
      </c>
      <c r="E104" s="186"/>
      <c r="F104" s="186"/>
      <c r="G104" s="186"/>
      <c r="H104" s="186"/>
      <c r="I104" s="187"/>
      <c r="J104" s="188">
        <f>J166</f>
        <v>0</v>
      </c>
      <c r="K104" s="184"/>
      <c r="L104" s="189"/>
    </row>
    <row r="105" s="9" customFormat="1" ht="19.92" customHeight="1">
      <c r="B105" s="183"/>
      <c r="C105" s="184"/>
      <c r="D105" s="185" t="s">
        <v>102</v>
      </c>
      <c r="E105" s="186"/>
      <c r="F105" s="186"/>
      <c r="G105" s="186"/>
      <c r="H105" s="186"/>
      <c r="I105" s="187"/>
      <c r="J105" s="188">
        <f>J187</f>
        <v>0</v>
      </c>
      <c r="K105" s="184"/>
      <c r="L105" s="189"/>
    </row>
    <row r="106" s="1" customFormat="1" ht="21.84" customHeight="1">
      <c r="B106" s="35"/>
      <c r="C106" s="36"/>
      <c r="D106" s="36"/>
      <c r="E106" s="36"/>
      <c r="F106" s="36"/>
      <c r="G106" s="36"/>
      <c r="H106" s="36"/>
      <c r="I106" s="132"/>
      <c r="J106" s="36"/>
      <c r="K106" s="36"/>
      <c r="L106" s="40"/>
    </row>
    <row r="107" s="1" customFormat="1" ht="6.96" customHeight="1">
      <c r="B107" s="58"/>
      <c r="C107" s="59"/>
      <c r="D107" s="59"/>
      <c r="E107" s="59"/>
      <c r="F107" s="59"/>
      <c r="G107" s="59"/>
      <c r="H107" s="59"/>
      <c r="I107" s="166"/>
      <c r="J107" s="59"/>
      <c r="K107" s="59"/>
      <c r="L107" s="40"/>
    </row>
    <row r="111" s="1" customFormat="1" ht="6.96" customHeight="1">
      <c r="B111" s="60"/>
      <c r="C111" s="61"/>
      <c r="D111" s="61"/>
      <c r="E111" s="61"/>
      <c r="F111" s="61"/>
      <c r="G111" s="61"/>
      <c r="H111" s="61"/>
      <c r="I111" s="169"/>
      <c r="J111" s="61"/>
      <c r="K111" s="61"/>
      <c r="L111" s="40"/>
    </row>
    <row r="112" s="1" customFormat="1" ht="24.96" customHeight="1">
      <c r="B112" s="35"/>
      <c r="C112" s="20" t="s">
        <v>103</v>
      </c>
      <c r="D112" s="36"/>
      <c r="E112" s="36"/>
      <c r="F112" s="36"/>
      <c r="G112" s="36"/>
      <c r="H112" s="36"/>
      <c r="I112" s="132"/>
      <c r="J112" s="36"/>
      <c r="K112" s="36"/>
      <c r="L112" s="40"/>
    </row>
    <row r="113" s="1" customFormat="1" ht="6.96" customHeight="1">
      <c r="B113" s="35"/>
      <c r="C113" s="36"/>
      <c r="D113" s="36"/>
      <c r="E113" s="36"/>
      <c r="F113" s="36"/>
      <c r="G113" s="36"/>
      <c r="H113" s="36"/>
      <c r="I113" s="132"/>
      <c r="J113" s="36"/>
      <c r="K113" s="36"/>
      <c r="L113" s="40"/>
    </row>
    <row r="114" s="1" customFormat="1" ht="12" customHeight="1">
      <c r="B114" s="35"/>
      <c r="C114" s="29" t="s">
        <v>16</v>
      </c>
      <c r="D114" s="36"/>
      <c r="E114" s="36"/>
      <c r="F114" s="36"/>
      <c r="G114" s="36"/>
      <c r="H114" s="36"/>
      <c r="I114" s="132"/>
      <c r="J114" s="36"/>
      <c r="K114" s="36"/>
      <c r="L114" s="40"/>
    </row>
    <row r="115" s="1" customFormat="1" ht="14.4" customHeight="1">
      <c r="B115" s="35"/>
      <c r="C115" s="36"/>
      <c r="D115" s="36"/>
      <c r="E115" s="170" t="str">
        <f>E7</f>
        <v>7119 Klatovy nemocnice objekt č. p. 202 - oprava střešního pláště</v>
      </c>
      <c r="F115" s="29"/>
      <c r="G115" s="29"/>
      <c r="H115" s="29"/>
      <c r="I115" s="132"/>
      <c r="J115" s="36"/>
      <c r="K115" s="36"/>
      <c r="L115" s="40"/>
    </row>
    <row r="116" s="1" customFormat="1" ht="12" customHeight="1">
      <c r="B116" s="35"/>
      <c r="C116" s="29" t="s">
        <v>87</v>
      </c>
      <c r="D116" s="36"/>
      <c r="E116" s="36"/>
      <c r="F116" s="36"/>
      <c r="G116" s="36"/>
      <c r="H116" s="36"/>
      <c r="I116" s="132"/>
      <c r="J116" s="36"/>
      <c r="K116" s="36"/>
      <c r="L116" s="40"/>
    </row>
    <row r="117" s="1" customFormat="1" ht="14.4" customHeight="1">
      <c r="B117" s="35"/>
      <c r="C117" s="36"/>
      <c r="D117" s="36"/>
      <c r="E117" s="68" t="str">
        <f>E9</f>
        <v>01 - SO 01 Oprava střešního pláště</v>
      </c>
      <c r="F117" s="36"/>
      <c r="G117" s="36"/>
      <c r="H117" s="36"/>
      <c r="I117" s="132"/>
      <c r="J117" s="36"/>
      <c r="K117" s="36"/>
      <c r="L117" s="40"/>
    </row>
    <row r="118" s="1" customFormat="1" ht="6.96" customHeight="1">
      <c r="B118" s="35"/>
      <c r="C118" s="36"/>
      <c r="D118" s="36"/>
      <c r="E118" s="36"/>
      <c r="F118" s="36"/>
      <c r="G118" s="36"/>
      <c r="H118" s="36"/>
      <c r="I118" s="132"/>
      <c r="J118" s="36"/>
      <c r="K118" s="36"/>
      <c r="L118" s="40"/>
    </row>
    <row r="119" s="1" customFormat="1" ht="12" customHeight="1">
      <c r="B119" s="35"/>
      <c r="C119" s="29" t="s">
        <v>21</v>
      </c>
      <c r="D119" s="36"/>
      <c r="E119" s="36"/>
      <c r="F119" s="24" t="str">
        <f>F12</f>
        <v xml:space="preserve"> </v>
      </c>
      <c r="G119" s="36"/>
      <c r="H119" s="36"/>
      <c r="I119" s="135" t="s">
        <v>23</v>
      </c>
      <c r="J119" s="71" t="str">
        <f>IF(J12="","",J12)</f>
        <v>17. 6. 2019</v>
      </c>
      <c r="K119" s="36"/>
      <c r="L119" s="40"/>
    </row>
    <row r="120" s="1" customFormat="1" ht="6.96" customHeight="1">
      <c r="B120" s="35"/>
      <c r="C120" s="36"/>
      <c r="D120" s="36"/>
      <c r="E120" s="36"/>
      <c r="F120" s="36"/>
      <c r="G120" s="36"/>
      <c r="H120" s="36"/>
      <c r="I120" s="132"/>
      <c r="J120" s="36"/>
      <c r="K120" s="36"/>
      <c r="L120" s="40"/>
    </row>
    <row r="121" s="1" customFormat="1" ht="15.6" customHeight="1">
      <c r="B121" s="35"/>
      <c r="C121" s="29" t="s">
        <v>27</v>
      </c>
      <c r="D121" s="36"/>
      <c r="E121" s="36"/>
      <c r="F121" s="24" t="str">
        <f>E15</f>
        <v xml:space="preserve"> </v>
      </c>
      <c r="G121" s="36"/>
      <c r="H121" s="36"/>
      <c r="I121" s="135" t="s">
        <v>33</v>
      </c>
      <c r="J121" s="33" t="str">
        <f>E21</f>
        <v xml:space="preserve"> </v>
      </c>
      <c r="K121" s="36"/>
      <c r="L121" s="40"/>
    </row>
    <row r="122" s="1" customFormat="1" ht="15.6" customHeight="1">
      <c r="B122" s="35"/>
      <c r="C122" s="29" t="s">
        <v>30</v>
      </c>
      <c r="D122" s="36"/>
      <c r="E122" s="36"/>
      <c r="F122" s="24" t="str">
        <f>IF(E18="","",E18)</f>
        <v>Vyplň údaj</v>
      </c>
      <c r="G122" s="36"/>
      <c r="H122" s="36"/>
      <c r="I122" s="135" t="s">
        <v>34</v>
      </c>
      <c r="J122" s="33" t="str">
        <f>E24</f>
        <v xml:space="preserve"> </v>
      </c>
      <c r="K122" s="36"/>
      <c r="L122" s="40"/>
    </row>
    <row r="123" s="1" customFormat="1" ht="10.32" customHeight="1">
      <c r="B123" s="35"/>
      <c r="C123" s="36"/>
      <c r="D123" s="36"/>
      <c r="E123" s="36"/>
      <c r="F123" s="36"/>
      <c r="G123" s="36"/>
      <c r="H123" s="36"/>
      <c r="I123" s="132"/>
      <c r="J123" s="36"/>
      <c r="K123" s="36"/>
      <c r="L123" s="40"/>
    </row>
    <row r="124" s="10" customFormat="1" ht="29.28" customHeight="1">
      <c r="B124" s="190"/>
      <c r="C124" s="191" t="s">
        <v>104</v>
      </c>
      <c r="D124" s="192" t="s">
        <v>61</v>
      </c>
      <c r="E124" s="192" t="s">
        <v>57</v>
      </c>
      <c r="F124" s="192" t="s">
        <v>58</v>
      </c>
      <c r="G124" s="192" t="s">
        <v>105</v>
      </c>
      <c r="H124" s="192" t="s">
        <v>106</v>
      </c>
      <c r="I124" s="193" t="s">
        <v>107</v>
      </c>
      <c r="J124" s="192" t="s">
        <v>91</v>
      </c>
      <c r="K124" s="194" t="s">
        <v>108</v>
      </c>
      <c r="L124" s="195"/>
      <c r="M124" s="92" t="s">
        <v>1</v>
      </c>
      <c r="N124" s="93" t="s">
        <v>40</v>
      </c>
      <c r="O124" s="93" t="s">
        <v>109</v>
      </c>
      <c r="P124" s="93" t="s">
        <v>110</v>
      </c>
      <c r="Q124" s="93" t="s">
        <v>111</v>
      </c>
      <c r="R124" s="93" t="s">
        <v>112</v>
      </c>
      <c r="S124" s="93" t="s">
        <v>113</v>
      </c>
      <c r="T124" s="94" t="s">
        <v>114</v>
      </c>
    </row>
    <row r="125" s="1" customFormat="1" ht="22.8" customHeight="1">
      <c r="B125" s="35"/>
      <c r="C125" s="99" t="s">
        <v>115</v>
      </c>
      <c r="D125" s="36"/>
      <c r="E125" s="36"/>
      <c r="F125" s="36"/>
      <c r="G125" s="36"/>
      <c r="H125" s="36"/>
      <c r="I125" s="132"/>
      <c r="J125" s="196">
        <f>BK125</f>
        <v>0</v>
      </c>
      <c r="K125" s="36"/>
      <c r="L125" s="40"/>
      <c r="M125" s="95"/>
      <c r="N125" s="96"/>
      <c r="O125" s="96"/>
      <c r="P125" s="197">
        <f>P126+P152</f>
        <v>0</v>
      </c>
      <c r="Q125" s="96"/>
      <c r="R125" s="197">
        <f>R126+R152</f>
        <v>9.327020000000001</v>
      </c>
      <c r="S125" s="96"/>
      <c r="T125" s="198">
        <f>T126+T152</f>
        <v>15.053890000000001</v>
      </c>
      <c r="AT125" s="14" t="s">
        <v>75</v>
      </c>
      <c r="AU125" s="14" t="s">
        <v>93</v>
      </c>
      <c r="BK125" s="199">
        <f>BK126+BK152</f>
        <v>0</v>
      </c>
    </row>
    <row r="126" s="11" customFormat="1" ht="25.92" customHeight="1">
      <c r="B126" s="200"/>
      <c r="C126" s="201"/>
      <c r="D126" s="202" t="s">
        <v>75</v>
      </c>
      <c r="E126" s="203" t="s">
        <v>116</v>
      </c>
      <c r="F126" s="203" t="s">
        <v>117</v>
      </c>
      <c r="G126" s="201"/>
      <c r="H126" s="201"/>
      <c r="I126" s="204"/>
      <c r="J126" s="205">
        <f>BK126</f>
        <v>0</v>
      </c>
      <c r="K126" s="201"/>
      <c r="L126" s="206"/>
      <c r="M126" s="207"/>
      <c r="N126" s="208"/>
      <c r="O126" s="208"/>
      <c r="P126" s="209">
        <f>P127+P137</f>
        <v>0</v>
      </c>
      <c r="Q126" s="208"/>
      <c r="R126" s="209">
        <f>R127+R137</f>
        <v>0</v>
      </c>
      <c r="S126" s="208"/>
      <c r="T126" s="210">
        <f>T127+T137</f>
        <v>0</v>
      </c>
      <c r="AR126" s="211" t="s">
        <v>8</v>
      </c>
      <c r="AT126" s="212" t="s">
        <v>75</v>
      </c>
      <c r="AU126" s="212" t="s">
        <v>76</v>
      </c>
      <c r="AY126" s="211" t="s">
        <v>118</v>
      </c>
      <c r="BK126" s="213">
        <f>BK127+BK137</f>
        <v>0</v>
      </c>
    </row>
    <row r="127" s="11" customFormat="1" ht="22.8" customHeight="1">
      <c r="B127" s="200"/>
      <c r="C127" s="201"/>
      <c r="D127" s="202" t="s">
        <v>75</v>
      </c>
      <c r="E127" s="214" t="s">
        <v>119</v>
      </c>
      <c r="F127" s="214" t="s">
        <v>120</v>
      </c>
      <c r="G127" s="201"/>
      <c r="H127" s="201"/>
      <c r="I127" s="204"/>
      <c r="J127" s="215">
        <f>BK127</f>
        <v>0</v>
      </c>
      <c r="K127" s="201"/>
      <c r="L127" s="206"/>
      <c r="M127" s="207"/>
      <c r="N127" s="208"/>
      <c r="O127" s="208"/>
      <c r="P127" s="209">
        <f>SUM(P128:P136)</f>
        <v>0</v>
      </c>
      <c r="Q127" s="208"/>
      <c r="R127" s="209">
        <f>SUM(R128:R136)</f>
        <v>0</v>
      </c>
      <c r="S127" s="208"/>
      <c r="T127" s="210">
        <f>SUM(T128:T136)</f>
        <v>0</v>
      </c>
      <c r="AR127" s="211" t="s">
        <v>8</v>
      </c>
      <c r="AT127" s="212" t="s">
        <v>75</v>
      </c>
      <c r="AU127" s="212" t="s">
        <v>8</v>
      </c>
      <c r="AY127" s="211" t="s">
        <v>118</v>
      </c>
      <c r="BK127" s="213">
        <f>SUM(BK128:BK136)</f>
        <v>0</v>
      </c>
    </row>
    <row r="128" s="1" customFormat="1" ht="21.6" customHeight="1">
      <c r="B128" s="35"/>
      <c r="C128" s="216" t="s">
        <v>8</v>
      </c>
      <c r="D128" s="216" t="s">
        <v>121</v>
      </c>
      <c r="E128" s="217" t="s">
        <v>122</v>
      </c>
      <c r="F128" s="218" t="s">
        <v>123</v>
      </c>
      <c r="G128" s="219" t="s">
        <v>124</v>
      </c>
      <c r="H128" s="220">
        <v>1350</v>
      </c>
      <c r="I128" s="221"/>
      <c r="J128" s="220">
        <f>ROUND(I128*H128,0)</f>
        <v>0</v>
      </c>
      <c r="K128" s="218" t="s">
        <v>125</v>
      </c>
      <c r="L128" s="40"/>
      <c r="M128" s="222" t="s">
        <v>1</v>
      </c>
      <c r="N128" s="223" t="s">
        <v>41</v>
      </c>
      <c r="O128" s="83"/>
      <c r="P128" s="224">
        <f>O128*H128</f>
        <v>0</v>
      </c>
      <c r="Q128" s="224">
        <v>0</v>
      </c>
      <c r="R128" s="224">
        <f>Q128*H128</f>
        <v>0</v>
      </c>
      <c r="S128" s="224">
        <v>0</v>
      </c>
      <c r="T128" s="225">
        <f>S128*H128</f>
        <v>0</v>
      </c>
      <c r="AR128" s="226" t="s">
        <v>126</v>
      </c>
      <c r="AT128" s="226" t="s">
        <v>121</v>
      </c>
      <c r="AU128" s="226" t="s">
        <v>85</v>
      </c>
      <c r="AY128" s="14" t="s">
        <v>118</v>
      </c>
      <c r="BE128" s="227">
        <f>IF(N128="základní",J128,0)</f>
        <v>0</v>
      </c>
      <c r="BF128" s="227">
        <f>IF(N128="snížená",J128,0)</f>
        <v>0</v>
      </c>
      <c r="BG128" s="227">
        <f>IF(N128="zákl. přenesená",J128,0)</f>
        <v>0</v>
      </c>
      <c r="BH128" s="227">
        <f>IF(N128="sníž. přenesená",J128,0)</f>
        <v>0</v>
      </c>
      <c r="BI128" s="227">
        <f>IF(N128="nulová",J128,0)</f>
        <v>0</v>
      </c>
      <c r="BJ128" s="14" t="s">
        <v>8</v>
      </c>
      <c r="BK128" s="227">
        <f>ROUND(I128*H128,0)</f>
        <v>0</v>
      </c>
      <c r="BL128" s="14" t="s">
        <v>126</v>
      </c>
      <c r="BM128" s="226" t="s">
        <v>127</v>
      </c>
    </row>
    <row r="129" s="1" customFormat="1">
      <c r="B129" s="35"/>
      <c r="C129" s="36"/>
      <c r="D129" s="228" t="s">
        <v>128</v>
      </c>
      <c r="E129" s="36"/>
      <c r="F129" s="229" t="s">
        <v>129</v>
      </c>
      <c r="G129" s="36"/>
      <c r="H129" s="36"/>
      <c r="I129" s="132"/>
      <c r="J129" s="36"/>
      <c r="K129" s="36"/>
      <c r="L129" s="40"/>
      <c r="M129" s="230"/>
      <c r="N129" s="83"/>
      <c r="O129" s="83"/>
      <c r="P129" s="83"/>
      <c r="Q129" s="83"/>
      <c r="R129" s="83"/>
      <c r="S129" s="83"/>
      <c r="T129" s="84"/>
      <c r="AT129" s="14" t="s">
        <v>128</v>
      </c>
      <c r="AU129" s="14" t="s">
        <v>85</v>
      </c>
    </row>
    <row r="130" s="12" customFormat="1">
      <c r="B130" s="231"/>
      <c r="C130" s="232"/>
      <c r="D130" s="228" t="s">
        <v>130</v>
      </c>
      <c r="E130" s="233" t="s">
        <v>1</v>
      </c>
      <c r="F130" s="234" t="s">
        <v>131</v>
      </c>
      <c r="G130" s="232"/>
      <c r="H130" s="235">
        <v>1350</v>
      </c>
      <c r="I130" s="236"/>
      <c r="J130" s="232"/>
      <c r="K130" s="232"/>
      <c r="L130" s="237"/>
      <c r="M130" s="238"/>
      <c r="N130" s="239"/>
      <c r="O130" s="239"/>
      <c r="P130" s="239"/>
      <c r="Q130" s="239"/>
      <c r="R130" s="239"/>
      <c r="S130" s="239"/>
      <c r="T130" s="240"/>
      <c r="AT130" s="241" t="s">
        <v>130</v>
      </c>
      <c r="AU130" s="241" t="s">
        <v>85</v>
      </c>
      <c r="AV130" s="12" t="s">
        <v>85</v>
      </c>
      <c r="AW130" s="12" t="s">
        <v>32</v>
      </c>
      <c r="AX130" s="12" t="s">
        <v>8</v>
      </c>
      <c r="AY130" s="241" t="s">
        <v>118</v>
      </c>
    </row>
    <row r="131" s="1" customFormat="1" ht="21.6" customHeight="1">
      <c r="B131" s="35"/>
      <c r="C131" s="216" t="s">
        <v>85</v>
      </c>
      <c r="D131" s="216" t="s">
        <v>121</v>
      </c>
      <c r="E131" s="217" t="s">
        <v>132</v>
      </c>
      <c r="F131" s="218" t="s">
        <v>133</v>
      </c>
      <c r="G131" s="219" t="s">
        <v>124</v>
      </c>
      <c r="H131" s="220">
        <v>40500</v>
      </c>
      <c r="I131" s="221"/>
      <c r="J131" s="220">
        <f>ROUND(I131*H131,0)</f>
        <v>0</v>
      </c>
      <c r="K131" s="218" t="s">
        <v>125</v>
      </c>
      <c r="L131" s="40"/>
      <c r="M131" s="222" t="s">
        <v>1</v>
      </c>
      <c r="N131" s="223" t="s">
        <v>41</v>
      </c>
      <c r="O131" s="83"/>
      <c r="P131" s="224">
        <f>O131*H131</f>
        <v>0</v>
      </c>
      <c r="Q131" s="224">
        <v>0</v>
      </c>
      <c r="R131" s="224">
        <f>Q131*H131</f>
        <v>0</v>
      </c>
      <c r="S131" s="224">
        <v>0</v>
      </c>
      <c r="T131" s="225">
        <f>S131*H131</f>
        <v>0</v>
      </c>
      <c r="AR131" s="226" t="s">
        <v>126</v>
      </c>
      <c r="AT131" s="226" t="s">
        <v>121</v>
      </c>
      <c r="AU131" s="226" t="s">
        <v>85</v>
      </c>
      <c r="AY131" s="14" t="s">
        <v>118</v>
      </c>
      <c r="BE131" s="227">
        <f>IF(N131="základní",J131,0)</f>
        <v>0</v>
      </c>
      <c r="BF131" s="227">
        <f>IF(N131="snížená",J131,0)</f>
        <v>0</v>
      </c>
      <c r="BG131" s="227">
        <f>IF(N131="zákl. přenesená",J131,0)</f>
        <v>0</v>
      </c>
      <c r="BH131" s="227">
        <f>IF(N131="sníž. přenesená",J131,0)</f>
        <v>0</v>
      </c>
      <c r="BI131" s="227">
        <f>IF(N131="nulová",J131,0)</f>
        <v>0</v>
      </c>
      <c r="BJ131" s="14" t="s">
        <v>8</v>
      </c>
      <c r="BK131" s="227">
        <f>ROUND(I131*H131,0)</f>
        <v>0</v>
      </c>
      <c r="BL131" s="14" t="s">
        <v>126</v>
      </c>
      <c r="BM131" s="226" t="s">
        <v>134</v>
      </c>
    </row>
    <row r="132" s="1" customFormat="1">
      <c r="B132" s="35"/>
      <c r="C132" s="36"/>
      <c r="D132" s="228" t="s">
        <v>128</v>
      </c>
      <c r="E132" s="36"/>
      <c r="F132" s="229" t="s">
        <v>129</v>
      </c>
      <c r="G132" s="36"/>
      <c r="H132" s="36"/>
      <c r="I132" s="132"/>
      <c r="J132" s="36"/>
      <c r="K132" s="36"/>
      <c r="L132" s="40"/>
      <c r="M132" s="230"/>
      <c r="N132" s="83"/>
      <c r="O132" s="83"/>
      <c r="P132" s="83"/>
      <c r="Q132" s="83"/>
      <c r="R132" s="83"/>
      <c r="S132" s="83"/>
      <c r="T132" s="84"/>
      <c r="AT132" s="14" t="s">
        <v>128</v>
      </c>
      <c r="AU132" s="14" t="s">
        <v>85</v>
      </c>
    </row>
    <row r="133" s="12" customFormat="1">
      <c r="B133" s="231"/>
      <c r="C133" s="232"/>
      <c r="D133" s="228" t="s">
        <v>130</v>
      </c>
      <c r="E133" s="233" t="s">
        <v>1</v>
      </c>
      <c r="F133" s="234" t="s">
        <v>135</v>
      </c>
      <c r="G133" s="232"/>
      <c r="H133" s="235">
        <v>40500</v>
      </c>
      <c r="I133" s="236"/>
      <c r="J133" s="232"/>
      <c r="K133" s="232"/>
      <c r="L133" s="237"/>
      <c r="M133" s="238"/>
      <c r="N133" s="239"/>
      <c r="O133" s="239"/>
      <c r="P133" s="239"/>
      <c r="Q133" s="239"/>
      <c r="R133" s="239"/>
      <c r="S133" s="239"/>
      <c r="T133" s="240"/>
      <c r="AT133" s="241" t="s">
        <v>130</v>
      </c>
      <c r="AU133" s="241" t="s">
        <v>85</v>
      </c>
      <c r="AV133" s="12" t="s">
        <v>85</v>
      </c>
      <c r="AW133" s="12" t="s">
        <v>32</v>
      </c>
      <c r="AX133" s="12" t="s">
        <v>8</v>
      </c>
      <c r="AY133" s="241" t="s">
        <v>118</v>
      </c>
    </row>
    <row r="134" s="1" customFormat="1" ht="21.6" customHeight="1">
      <c r="B134" s="35"/>
      <c r="C134" s="216" t="s">
        <v>136</v>
      </c>
      <c r="D134" s="216" t="s">
        <v>121</v>
      </c>
      <c r="E134" s="217" t="s">
        <v>137</v>
      </c>
      <c r="F134" s="218" t="s">
        <v>138</v>
      </c>
      <c r="G134" s="219" t="s">
        <v>124</v>
      </c>
      <c r="H134" s="220">
        <v>1350</v>
      </c>
      <c r="I134" s="221"/>
      <c r="J134" s="220">
        <f>ROUND(I134*H134,0)</f>
        <v>0</v>
      </c>
      <c r="K134" s="218" t="s">
        <v>125</v>
      </c>
      <c r="L134" s="40"/>
      <c r="M134" s="222" t="s">
        <v>1</v>
      </c>
      <c r="N134" s="223" t="s">
        <v>41</v>
      </c>
      <c r="O134" s="83"/>
      <c r="P134" s="224">
        <f>O134*H134</f>
        <v>0</v>
      </c>
      <c r="Q134" s="224">
        <v>0</v>
      </c>
      <c r="R134" s="224">
        <f>Q134*H134</f>
        <v>0</v>
      </c>
      <c r="S134" s="224">
        <v>0</v>
      </c>
      <c r="T134" s="225">
        <f>S134*H134</f>
        <v>0</v>
      </c>
      <c r="AR134" s="226" t="s">
        <v>126</v>
      </c>
      <c r="AT134" s="226" t="s">
        <v>121</v>
      </c>
      <c r="AU134" s="226" t="s">
        <v>85</v>
      </c>
      <c r="AY134" s="14" t="s">
        <v>118</v>
      </c>
      <c r="BE134" s="227">
        <f>IF(N134="základní",J134,0)</f>
        <v>0</v>
      </c>
      <c r="BF134" s="227">
        <f>IF(N134="snížená",J134,0)</f>
        <v>0</v>
      </c>
      <c r="BG134" s="227">
        <f>IF(N134="zákl. přenesená",J134,0)</f>
        <v>0</v>
      </c>
      <c r="BH134" s="227">
        <f>IF(N134="sníž. přenesená",J134,0)</f>
        <v>0</v>
      </c>
      <c r="BI134" s="227">
        <f>IF(N134="nulová",J134,0)</f>
        <v>0</v>
      </c>
      <c r="BJ134" s="14" t="s">
        <v>8</v>
      </c>
      <c r="BK134" s="227">
        <f>ROUND(I134*H134,0)</f>
        <v>0</v>
      </c>
      <c r="BL134" s="14" t="s">
        <v>126</v>
      </c>
      <c r="BM134" s="226" t="s">
        <v>139</v>
      </c>
    </row>
    <row r="135" s="1" customFormat="1">
      <c r="B135" s="35"/>
      <c r="C135" s="36"/>
      <c r="D135" s="228" t="s">
        <v>128</v>
      </c>
      <c r="E135" s="36"/>
      <c r="F135" s="229" t="s">
        <v>140</v>
      </c>
      <c r="G135" s="36"/>
      <c r="H135" s="36"/>
      <c r="I135" s="132"/>
      <c r="J135" s="36"/>
      <c r="K135" s="36"/>
      <c r="L135" s="40"/>
      <c r="M135" s="230"/>
      <c r="N135" s="83"/>
      <c r="O135" s="83"/>
      <c r="P135" s="83"/>
      <c r="Q135" s="83"/>
      <c r="R135" s="83"/>
      <c r="S135" s="83"/>
      <c r="T135" s="84"/>
      <c r="AT135" s="14" t="s">
        <v>128</v>
      </c>
      <c r="AU135" s="14" t="s">
        <v>85</v>
      </c>
    </row>
    <row r="136" s="12" customFormat="1">
      <c r="B136" s="231"/>
      <c r="C136" s="232"/>
      <c r="D136" s="228" t="s">
        <v>130</v>
      </c>
      <c r="E136" s="233" t="s">
        <v>1</v>
      </c>
      <c r="F136" s="234" t="s">
        <v>131</v>
      </c>
      <c r="G136" s="232"/>
      <c r="H136" s="235">
        <v>1350</v>
      </c>
      <c r="I136" s="236"/>
      <c r="J136" s="232"/>
      <c r="K136" s="232"/>
      <c r="L136" s="237"/>
      <c r="M136" s="238"/>
      <c r="N136" s="239"/>
      <c r="O136" s="239"/>
      <c r="P136" s="239"/>
      <c r="Q136" s="239"/>
      <c r="R136" s="239"/>
      <c r="S136" s="239"/>
      <c r="T136" s="240"/>
      <c r="AT136" s="241" t="s">
        <v>130</v>
      </c>
      <c r="AU136" s="241" t="s">
        <v>85</v>
      </c>
      <c r="AV136" s="12" t="s">
        <v>85</v>
      </c>
      <c r="AW136" s="12" t="s">
        <v>32</v>
      </c>
      <c r="AX136" s="12" t="s">
        <v>8</v>
      </c>
      <c r="AY136" s="241" t="s">
        <v>118</v>
      </c>
    </row>
    <row r="137" s="11" customFormat="1" ht="22.8" customHeight="1">
      <c r="B137" s="200"/>
      <c r="C137" s="201"/>
      <c r="D137" s="202" t="s">
        <v>75</v>
      </c>
      <c r="E137" s="214" t="s">
        <v>141</v>
      </c>
      <c r="F137" s="214" t="s">
        <v>142</v>
      </c>
      <c r="G137" s="201"/>
      <c r="H137" s="201"/>
      <c r="I137" s="204"/>
      <c r="J137" s="215">
        <f>BK137</f>
        <v>0</v>
      </c>
      <c r="K137" s="201"/>
      <c r="L137" s="206"/>
      <c r="M137" s="207"/>
      <c r="N137" s="208"/>
      <c r="O137" s="208"/>
      <c r="P137" s="209">
        <f>SUM(P138:P151)</f>
        <v>0</v>
      </c>
      <c r="Q137" s="208"/>
      <c r="R137" s="209">
        <f>SUM(R138:R151)</f>
        <v>0</v>
      </c>
      <c r="S137" s="208"/>
      <c r="T137" s="210">
        <f>SUM(T138:T151)</f>
        <v>0</v>
      </c>
      <c r="AR137" s="211" t="s">
        <v>8</v>
      </c>
      <c r="AT137" s="212" t="s">
        <v>75</v>
      </c>
      <c r="AU137" s="212" t="s">
        <v>8</v>
      </c>
      <c r="AY137" s="211" t="s">
        <v>118</v>
      </c>
      <c r="BK137" s="213">
        <f>SUM(BK138:BK151)</f>
        <v>0</v>
      </c>
    </row>
    <row r="138" s="1" customFormat="1" ht="14.4" customHeight="1">
      <c r="B138" s="35"/>
      <c r="C138" s="216" t="s">
        <v>126</v>
      </c>
      <c r="D138" s="216" t="s">
        <v>121</v>
      </c>
      <c r="E138" s="217" t="s">
        <v>143</v>
      </c>
      <c r="F138" s="218" t="s">
        <v>144</v>
      </c>
      <c r="G138" s="219" t="s">
        <v>145</v>
      </c>
      <c r="H138" s="220">
        <v>15.050000000000001</v>
      </c>
      <c r="I138" s="221"/>
      <c r="J138" s="220">
        <f>ROUND(I138*H138,0)</f>
        <v>0</v>
      </c>
      <c r="K138" s="218" t="s">
        <v>125</v>
      </c>
      <c r="L138" s="40"/>
      <c r="M138" s="222" t="s">
        <v>1</v>
      </c>
      <c r="N138" s="223" t="s">
        <v>41</v>
      </c>
      <c r="O138" s="83"/>
      <c r="P138" s="224">
        <f>O138*H138</f>
        <v>0</v>
      </c>
      <c r="Q138" s="224">
        <v>0</v>
      </c>
      <c r="R138" s="224">
        <f>Q138*H138</f>
        <v>0</v>
      </c>
      <c r="S138" s="224">
        <v>0</v>
      </c>
      <c r="T138" s="225">
        <f>S138*H138</f>
        <v>0</v>
      </c>
      <c r="AR138" s="226" t="s">
        <v>126</v>
      </c>
      <c r="AT138" s="226" t="s">
        <v>121</v>
      </c>
      <c r="AU138" s="226" t="s">
        <v>85</v>
      </c>
      <c r="AY138" s="14" t="s">
        <v>118</v>
      </c>
      <c r="BE138" s="227">
        <f>IF(N138="základní",J138,0)</f>
        <v>0</v>
      </c>
      <c r="BF138" s="227">
        <f>IF(N138="snížená",J138,0)</f>
        <v>0</v>
      </c>
      <c r="BG138" s="227">
        <f>IF(N138="zákl. přenesená",J138,0)</f>
        <v>0</v>
      </c>
      <c r="BH138" s="227">
        <f>IF(N138="sníž. přenesená",J138,0)</f>
        <v>0</v>
      </c>
      <c r="BI138" s="227">
        <f>IF(N138="nulová",J138,0)</f>
        <v>0</v>
      </c>
      <c r="BJ138" s="14" t="s">
        <v>8</v>
      </c>
      <c r="BK138" s="227">
        <f>ROUND(I138*H138,0)</f>
        <v>0</v>
      </c>
      <c r="BL138" s="14" t="s">
        <v>126</v>
      </c>
      <c r="BM138" s="226" t="s">
        <v>146</v>
      </c>
    </row>
    <row r="139" s="1" customFormat="1">
      <c r="B139" s="35"/>
      <c r="C139" s="36"/>
      <c r="D139" s="228" t="s">
        <v>128</v>
      </c>
      <c r="E139" s="36"/>
      <c r="F139" s="229" t="s">
        <v>147</v>
      </c>
      <c r="G139" s="36"/>
      <c r="H139" s="36"/>
      <c r="I139" s="132"/>
      <c r="J139" s="36"/>
      <c r="K139" s="36"/>
      <c r="L139" s="40"/>
      <c r="M139" s="230"/>
      <c r="N139" s="83"/>
      <c r="O139" s="83"/>
      <c r="P139" s="83"/>
      <c r="Q139" s="83"/>
      <c r="R139" s="83"/>
      <c r="S139" s="83"/>
      <c r="T139" s="84"/>
      <c r="AT139" s="14" t="s">
        <v>128</v>
      </c>
      <c r="AU139" s="14" t="s">
        <v>85</v>
      </c>
    </row>
    <row r="140" s="1" customFormat="1" ht="14.4" customHeight="1">
      <c r="B140" s="35"/>
      <c r="C140" s="216" t="s">
        <v>148</v>
      </c>
      <c r="D140" s="216" t="s">
        <v>121</v>
      </c>
      <c r="E140" s="217" t="s">
        <v>149</v>
      </c>
      <c r="F140" s="218" t="s">
        <v>150</v>
      </c>
      <c r="G140" s="219" t="s">
        <v>151</v>
      </c>
      <c r="H140" s="220">
        <v>20</v>
      </c>
      <c r="I140" s="221"/>
      <c r="J140" s="220">
        <f>ROUND(I140*H140,0)</f>
        <v>0</v>
      </c>
      <c r="K140" s="218" t="s">
        <v>125</v>
      </c>
      <c r="L140" s="40"/>
      <c r="M140" s="222" t="s">
        <v>1</v>
      </c>
      <c r="N140" s="223" t="s">
        <v>41</v>
      </c>
      <c r="O140" s="83"/>
      <c r="P140" s="224">
        <f>O140*H140</f>
        <v>0</v>
      </c>
      <c r="Q140" s="224">
        <v>0</v>
      </c>
      <c r="R140" s="224">
        <f>Q140*H140</f>
        <v>0</v>
      </c>
      <c r="S140" s="224">
        <v>0</v>
      </c>
      <c r="T140" s="225">
        <f>S140*H140</f>
        <v>0</v>
      </c>
      <c r="AR140" s="226" t="s">
        <v>126</v>
      </c>
      <c r="AT140" s="226" t="s">
        <v>121</v>
      </c>
      <c r="AU140" s="226" t="s">
        <v>85</v>
      </c>
      <c r="AY140" s="14" t="s">
        <v>118</v>
      </c>
      <c r="BE140" s="227">
        <f>IF(N140="základní",J140,0)</f>
        <v>0</v>
      </c>
      <c r="BF140" s="227">
        <f>IF(N140="snížená",J140,0)</f>
        <v>0</v>
      </c>
      <c r="BG140" s="227">
        <f>IF(N140="zákl. přenesená",J140,0)</f>
        <v>0</v>
      </c>
      <c r="BH140" s="227">
        <f>IF(N140="sníž. přenesená",J140,0)</f>
        <v>0</v>
      </c>
      <c r="BI140" s="227">
        <f>IF(N140="nulová",J140,0)</f>
        <v>0</v>
      </c>
      <c r="BJ140" s="14" t="s">
        <v>8</v>
      </c>
      <c r="BK140" s="227">
        <f>ROUND(I140*H140,0)</f>
        <v>0</v>
      </c>
      <c r="BL140" s="14" t="s">
        <v>126</v>
      </c>
      <c r="BM140" s="226" t="s">
        <v>152</v>
      </c>
    </row>
    <row r="141" s="1" customFormat="1">
      <c r="B141" s="35"/>
      <c r="C141" s="36"/>
      <c r="D141" s="228" t="s">
        <v>128</v>
      </c>
      <c r="E141" s="36"/>
      <c r="F141" s="229" t="s">
        <v>153</v>
      </c>
      <c r="G141" s="36"/>
      <c r="H141" s="36"/>
      <c r="I141" s="132"/>
      <c r="J141" s="36"/>
      <c r="K141" s="36"/>
      <c r="L141" s="40"/>
      <c r="M141" s="230"/>
      <c r="N141" s="83"/>
      <c r="O141" s="83"/>
      <c r="P141" s="83"/>
      <c r="Q141" s="83"/>
      <c r="R141" s="83"/>
      <c r="S141" s="83"/>
      <c r="T141" s="84"/>
      <c r="AT141" s="14" t="s">
        <v>128</v>
      </c>
      <c r="AU141" s="14" t="s">
        <v>85</v>
      </c>
    </row>
    <row r="142" s="1" customFormat="1" ht="21.6" customHeight="1">
      <c r="B142" s="35"/>
      <c r="C142" s="216" t="s">
        <v>154</v>
      </c>
      <c r="D142" s="216" t="s">
        <v>121</v>
      </c>
      <c r="E142" s="217" t="s">
        <v>155</v>
      </c>
      <c r="F142" s="218" t="s">
        <v>156</v>
      </c>
      <c r="G142" s="219" t="s">
        <v>151</v>
      </c>
      <c r="H142" s="220">
        <v>150.5</v>
      </c>
      <c r="I142" s="221"/>
      <c r="J142" s="220">
        <f>ROUND(I142*H142,0)</f>
        <v>0</v>
      </c>
      <c r="K142" s="218" t="s">
        <v>125</v>
      </c>
      <c r="L142" s="40"/>
      <c r="M142" s="222" t="s">
        <v>1</v>
      </c>
      <c r="N142" s="223" t="s">
        <v>41</v>
      </c>
      <c r="O142" s="83"/>
      <c r="P142" s="224">
        <f>O142*H142</f>
        <v>0</v>
      </c>
      <c r="Q142" s="224">
        <v>0</v>
      </c>
      <c r="R142" s="224">
        <f>Q142*H142</f>
        <v>0</v>
      </c>
      <c r="S142" s="224">
        <v>0</v>
      </c>
      <c r="T142" s="225">
        <f>S142*H142</f>
        <v>0</v>
      </c>
      <c r="AR142" s="226" t="s">
        <v>126</v>
      </c>
      <c r="AT142" s="226" t="s">
        <v>121</v>
      </c>
      <c r="AU142" s="226" t="s">
        <v>85</v>
      </c>
      <c r="AY142" s="14" t="s">
        <v>118</v>
      </c>
      <c r="BE142" s="227">
        <f>IF(N142="základní",J142,0)</f>
        <v>0</v>
      </c>
      <c r="BF142" s="227">
        <f>IF(N142="snížená",J142,0)</f>
        <v>0</v>
      </c>
      <c r="BG142" s="227">
        <f>IF(N142="zákl. přenesená",J142,0)</f>
        <v>0</v>
      </c>
      <c r="BH142" s="227">
        <f>IF(N142="sníž. přenesená",J142,0)</f>
        <v>0</v>
      </c>
      <c r="BI142" s="227">
        <f>IF(N142="nulová",J142,0)</f>
        <v>0</v>
      </c>
      <c r="BJ142" s="14" t="s">
        <v>8</v>
      </c>
      <c r="BK142" s="227">
        <f>ROUND(I142*H142,0)</f>
        <v>0</v>
      </c>
      <c r="BL142" s="14" t="s">
        <v>126</v>
      </c>
      <c r="BM142" s="226" t="s">
        <v>157</v>
      </c>
    </row>
    <row r="143" s="1" customFormat="1">
      <c r="B143" s="35"/>
      <c r="C143" s="36"/>
      <c r="D143" s="228" t="s">
        <v>128</v>
      </c>
      <c r="E143" s="36"/>
      <c r="F143" s="229" t="s">
        <v>153</v>
      </c>
      <c r="G143" s="36"/>
      <c r="H143" s="36"/>
      <c r="I143" s="132"/>
      <c r="J143" s="36"/>
      <c r="K143" s="36"/>
      <c r="L143" s="40"/>
      <c r="M143" s="230"/>
      <c r="N143" s="83"/>
      <c r="O143" s="83"/>
      <c r="P143" s="83"/>
      <c r="Q143" s="83"/>
      <c r="R143" s="83"/>
      <c r="S143" s="83"/>
      <c r="T143" s="84"/>
      <c r="AT143" s="14" t="s">
        <v>128</v>
      </c>
      <c r="AU143" s="14" t="s">
        <v>85</v>
      </c>
    </row>
    <row r="144" s="12" customFormat="1">
      <c r="B144" s="231"/>
      <c r="C144" s="232"/>
      <c r="D144" s="228" t="s">
        <v>130</v>
      </c>
      <c r="E144" s="233" t="s">
        <v>1</v>
      </c>
      <c r="F144" s="234" t="s">
        <v>158</v>
      </c>
      <c r="G144" s="232"/>
      <c r="H144" s="235">
        <v>150.5</v>
      </c>
      <c r="I144" s="236"/>
      <c r="J144" s="232"/>
      <c r="K144" s="232"/>
      <c r="L144" s="237"/>
      <c r="M144" s="238"/>
      <c r="N144" s="239"/>
      <c r="O144" s="239"/>
      <c r="P144" s="239"/>
      <c r="Q144" s="239"/>
      <c r="R144" s="239"/>
      <c r="S144" s="239"/>
      <c r="T144" s="240"/>
      <c r="AT144" s="241" t="s">
        <v>130</v>
      </c>
      <c r="AU144" s="241" t="s">
        <v>85</v>
      </c>
      <c r="AV144" s="12" t="s">
        <v>85</v>
      </c>
      <c r="AW144" s="12" t="s">
        <v>32</v>
      </c>
      <c r="AX144" s="12" t="s">
        <v>8</v>
      </c>
      <c r="AY144" s="241" t="s">
        <v>118</v>
      </c>
    </row>
    <row r="145" s="1" customFormat="1" ht="21.6" customHeight="1">
      <c r="B145" s="35"/>
      <c r="C145" s="216" t="s">
        <v>159</v>
      </c>
      <c r="D145" s="216" t="s">
        <v>121</v>
      </c>
      <c r="E145" s="217" t="s">
        <v>160</v>
      </c>
      <c r="F145" s="218" t="s">
        <v>161</v>
      </c>
      <c r="G145" s="219" t="s">
        <v>145</v>
      </c>
      <c r="H145" s="220">
        <v>15.050000000000001</v>
      </c>
      <c r="I145" s="221"/>
      <c r="J145" s="220">
        <f>ROUND(I145*H145,0)</f>
        <v>0</v>
      </c>
      <c r="K145" s="218" t="s">
        <v>125</v>
      </c>
      <c r="L145" s="40"/>
      <c r="M145" s="222" t="s">
        <v>1</v>
      </c>
      <c r="N145" s="223" t="s">
        <v>41</v>
      </c>
      <c r="O145" s="83"/>
      <c r="P145" s="224">
        <f>O145*H145</f>
        <v>0</v>
      </c>
      <c r="Q145" s="224">
        <v>0</v>
      </c>
      <c r="R145" s="224">
        <f>Q145*H145</f>
        <v>0</v>
      </c>
      <c r="S145" s="224">
        <v>0</v>
      </c>
      <c r="T145" s="225">
        <f>S145*H145</f>
        <v>0</v>
      </c>
      <c r="AR145" s="226" t="s">
        <v>126</v>
      </c>
      <c r="AT145" s="226" t="s">
        <v>121</v>
      </c>
      <c r="AU145" s="226" t="s">
        <v>85</v>
      </c>
      <c r="AY145" s="14" t="s">
        <v>118</v>
      </c>
      <c r="BE145" s="227">
        <f>IF(N145="základní",J145,0)</f>
        <v>0</v>
      </c>
      <c r="BF145" s="227">
        <f>IF(N145="snížená",J145,0)</f>
        <v>0</v>
      </c>
      <c r="BG145" s="227">
        <f>IF(N145="zákl. přenesená",J145,0)</f>
        <v>0</v>
      </c>
      <c r="BH145" s="227">
        <f>IF(N145="sníž. přenesená",J145,0)</f>
        <v>0</v>
      </c>
      <c r="BI145" s="227">
        <f>IF(N145="nulová",J145,0)</f>
        <v>0</v>
      </c>
      <c r="BJ145" s="14" t="s">
        <v>8</v>
      </c>
      <c r="BK145" s="227">
        <f>ROUND(I145*H145,0)</f>
        <v>0</v>
      </c>
      <c r="BL145" s="14" t="s">
        <v>126</v>
      </c>
      <c r="BM145" s="226" t="s">
        <v>162</v>
      </c>
    </row>
    <row r="146" s="1" customFormat="1">
      <c r="B146" s="35"/>
      <c r="C146" s="36"/>
      <c r="D146" s="228" t="s">
        <v>128</v>
      </c>
      <c r="E146" s="36"/>
      <c r="F146" s="229" t="s">
        <v>163</v>
      </c>
      <c r="G146" s="36"/>
      <c r="H146" s="36"/>
      <c r="I146" s="132"/>
      <c r="J146" s="36"/>
      <c r="K146" s="36"/>
      <c r="L146" s="40"/>
      <c r="M146" s="230"/>
      <c r="N146" s="83"/>
      <c r="O146" s="83"/>
      <c r="P146" s="83"/>
      <c r="Q146" s="83"/>
      <c r="R146" s="83"/>
      <c r="S146" s="83"/>
      <c r="T146" s="84"/>
      <c r="AT146" s="14" t="s">
        <v>128</v>
      </c>
      <c r="AU146" s="14" t="s">
        <v>85</v>
      </c>
    </row>
    <row r="147" s="1" customFormat="1" ht="21.6" customHeight="1">
      <c r="B147" s="35"/>
      <c r="C147" s="216" t="s">
        <v>164</v>
      </c>
      <c r="D147" s="216" t="s">
        <v>121</v>
      </c>
      <c r="E147" s="217" t="s">
        <v>165</v>
      </c>
      <c r="F147" s="218" t="s">
        <v>166</v>
      </c>
      <c r="G147" s="219" t="s">
        <v>145</v>
      </c>
      <c r="H147" s="220">
        <v>90.299999999999997</v>
      </c>
      <c r="I147" s="221"/>
      <c r="J147" s="220">
        <f>ROUND(I147*H147,0)</f>
        <v>0</v>
      </c>
      <c r="K147" s="218" t="s">
        <v>125</v>
      </c>
      <c r="L147" s="40"/>
      <c r="M147" s="222" t="s">
        <v>1</v>
      </c>
      <c r="N147" s="223" t="s">
        <v>41</v>
      </c>
      <c r="O147" s="83"/>
      <c r="P147" s="224">
        <f>O147*H147</f>
        <v>0</v>
      </c>
      <c r="Q147" s="224">
        <v>0</v>
      </c>
      <c r="R147" s="224">
        <f>Q147*H147</f>
        <v>0</v>
      </c>
      <c r="S147" s="224">
        <v>0</v>
      </c>
      <c r="T147" s="225">
        <f>S147*H147</f>
        <v>0</v>
      </c>
      <c r="AR147" s="226" t="s">
        <v>126</v>
      </c>
      <c r="AT147" s="226" t="s">
        <v>121</v>
      </c>
      <c r="AU147" s="226" t="s">
        <v>85</v>
      </c>
      <c r="AY147" s="14" t="s">
        <v>118</v>
      </c>
      <c r="BE147" s="227">
        <f>IF(N147="základní",J147,0)</f>
        <v>0</v>
      </c>
      <c r="BF147" s="227">
        <f>IF(N147="snížená",J147,0)</f>
        <v>0</v>
      </c>
      <c r="BG147" s="227">
        <f>IF(N147="zákl. přenesená",J147,0)</f>
        <v>0</v>
      </c>
      <c r="BH147" s="227">
        <f>IF(N147="sníž. přenesená",J147,0)</f>
        <v>0</v>
      </c>
      <c r="BI147" s="227">
        <f>IF(N147="nulová",J147,0)</f>
        <v>0</v>
      </c>
      <c r="BJ147" s="14" t="s">
        <v>8</v>
      </c>
      <c r="BK147" s="227">
        <f>ROUND(I147*H147,0)</f>
        <v>0</v>
      </c>
      <c r="BL147" s="14" t="s">
        <v>126</v>
      </c>
      <c r="BM147" s="226" t="s">
        <v>167</v>
      </c>
    </row>
    <row r="148" s="1" customFormat="1">
      <c r="B148" s="35"/>
      <c r="C148" s="36"/>
      <c r="D148" s="228" t="s">
        <v>128</v>
      </c>
      <c r="E148" s="36"/>
      <c r="F148" s="229" t="s">
        <v>163</v>
      </c>
      <c r="G148" s="36"/>
      <c r="H148" s="36"/>
      <c r="I148" s="132"/>
      <c r="J148" s="36"/>
      <c r="K148" s="36"/>
      <c r="L148" s="40"/>
      <c r="M148" s="230"/>
      <c r="N148" s="83"/>
      <c r="O148" s="83"/>
      <c r="P148" s="83"/>
      <c r="Q148" s="83"/>
      <c r="R148" s="83"/>
      <c r="S148" s="83"/>
      <c r="T148" s="84"/>
      <c r="AT148" s="14" t="s">
        <v>128</v>
      </c>
      <c r="AU148" s="14" t="s">
        <v>85</v>
      </c>
    </row>
    <row r="149" s="12" customFormat="1">
      <c r="B149" s="231"/>
      <c r="C149" s="232"/>
      <c r="D149" s="228" t="s">
        <v>130</v>
      </c>
      <c r="E149" s="233" t="s">
        <v>1</v>
      </c>
      <c r="F149" s="234" t="s">
        <v>168</v>
      </c>
      <c r="G149" s="232"/>
      <c r="H149" s="235">
        <v>90.299999999999997</v>
      </c>
      <c r="I149" s="236"/>
      <c r="J149" s="232"/>
      <c r="K149" s="232"/>
      <c r="L149" s="237"/>
      <c r="M149" s="238"/>
      <c r="N149" s="239"/>
      <c r="O149" s="239"/>
      <c r="P149" s="239"/>
      <c r="Q149" s="239"/>
      <c r="R149" s="239"/>
      <c r="S149" s="239"/>
      <c r="T149" s="240"/>
      <c r="AT149" s="241" t="s">
        <v>130</v>
      </c>
      <c r="AU149" s="241" t="s">
        <v>85</v>
      </c>
      <c r="AV149" s="12" t="s">
        <v>85</v>
      </c>
      <c r="AW149" s="12" t="s">
        <v>32</v>
      </c>
      <c r="AX149" s="12" t="s">
        <v>8</v>
      </c>
      <c r="AY149" s="241" t="s">
        <v>118</v>
      </c>
    </row>
    <row r="150" s="1" customFormat="1" ht="21.6" customHeight="1">
      <c r="B150" s="35"/>
      <c r="C150" s="216" t="s">
        <v>119</v>
      </c>
      <c r="D150" s="216" t="s">
        <v>121</v>
      </c>
      <c r="E150" s="217" t="s">
        <v>169</v>
      </c>
      <c r="F150" s="218" t="s">
        <v>170</v>
      </c>
      <c r="G150" s="219" t="s">
        <v>145</v>
      </c>
      <c r="H150" s="220">
        <v>14.83</v>
      </c>
      <c r="I150" s="221"/>
      <c r="J150" s="220">
        <f>ROUND(I150*H150,0)</f>
        <v>0</v>
      </c>
      <c r="K150" s="218" t="s">
        <v>125</v>
      </c>
      <c r="L150" s="40"/>
      <c r="M150" s="222" t="s">
        <v>1</v>
      </c>
      <c r="N150" s="223" t="s">
        <v>41</v>
      </c>
      <c r="O150" s="83"/>
      <c r="P150" s="224">
        <f>O150*H150</f>
        <v>0</v>
      </c>
      <c r="Q150" s="224">
        <v>0</v>
      </c>
      <c r="R150" s="224">
        <f>Q150*H150</f>
        <v>0</v>
      </c>
      <c r="S150" s="224">
        <v>0</v>
      </c>
      <c r="T150" s="225">
        <f>S150*H150</f>
        <v>0</v>
      </c>
      <c r="AR150" s="226" t="s">
        <v>126</v>
      </c>
      <c r="AT150" s="226" t="s">
        <v>121</v>
      </c>
      <c r="AU150" s="226" t="s">
        <v>85</v>
      </c>
      <c r="AY150" s="14" t="s">
        <v>118</v>
      </c>
      <c r="BE150" s="227">
        <f>IF(N150="základní",J150,0)</f>
        <v>0</v>
      </c>
      <c r="BF150" s="227">
        <f>IF(N150="snížená",J150,0)</f>
        <v>0</v>
      </c>
      <c r="BG150" s="227">
        <f>IF(N150="zákl. přenesená",J150,0)</f>
        <v>0</v>
      </c>
      <c r="BH150" s="227">
        <f>IF(N150="sníž. přenesená",J150,0)</f>
        <v>0</v>
      </c>
      <c r="BI150" s="227">
        <f>IF(N150="nulová",J150,0)</f>
        <v>0</v>
      </c>
      <c r="BJ150" s="14" t="s">
        <v>8</v>
      </c>
      <c r="BK150" s="227">
        <f>ROUND(I150*H150,0)</f>
        <v>0</v>
      </c>
      <c r="BL150" s="14" t="s">
        <v>126</v>
      </c>
      <c r="BM150" s="226" t="s">
        <v>171</v>
      </c>
    </row>
    <row r="151" s="1" customFormat="1">
      <c r="B151" s="35"/>
      <c r="C151" s="36"/>
      <c r="D151" s="228" t="s">
        <v>128</v>
      </c>
      <c r="E151" s="36"/>
      <c r="F151" s="229" t="s">
        <v>172</v>
      </c>
      <c r="G151" s="36"/>
      <c r="H151" s="36"/>
      <c r="I151" s="132"/>
      <c r="J151" s="36"/>
      <c r="K151" s="36"/>
      <c r="L151" s="40"/>
      <c r="M151" s="230"/>
      <c r="N151" s="83"/>
      <c r="O151" s="83"/>
      <c r="P151" s="83"/>
      <c r="Q151" s="83"/>
      <c r="R151" s="83"/>
      <c r="S151" s="83"/>
      <c r="T151" s="84"/>
      <c r="AT151" s="14" t="s">
        <v>128</v>
      </c>
      <c r="AU151" s="14" t="s">
        <v>85</v>
      </c>
    </row>
    <row r="152" s="11" customFormat="1" ht="25.92" customHeight="1">
      <c r="B152" s="200"/>
      <c r="C152" s="201"/>
      <c r="D152" s="202" t="s">
        <v>75</v>
      </c>
      <c r="E152" s="203" t="s">
        <v>173</v>
      </c>
      <c r="F152" s="203" t="s">
        <v>174</v>
      </c>
      <c r="G152" s="201"/>
      <c r="H152" s="201"/>
      <c r="I152" s="204"/>
      <c r="J152" s="205">
        <f>BK152</f>
        <v>0</v>
      </c>
      <c r="K152" s="201"/>
      <c r="L152" s="206"/>
      <c r="M152" s="207"/>
      <c r="N152" s="208"/>
      <c r="O152" s="208"/>
      <c r="P152" s="209">
        <f>P153+P157+P159+P166+P187</f>
        <v>0</v>
      </c>
      <c r="Q152" s="208"/>
      <c r="R152" s="209">
        <f>R153+R157+R159+R166+R187</f>
        <v>9.327020000000001</v>
      </c>
      <c r="S152" s="208"/>
      <c r="T152" s="210">
        <f>T153+T157+T159+T166+T187</f>
        <v>15.053890000000001</v>
      </c>
      <c r="AR152" s="211" t="s">
        <v>85</v>
      </c>
      <c r="AT152" s="212" t="s">
        <v>75</v>
      </c>
      <c r="AU152" s="212" t="s">
        <v>76</v>
      </c>
      <c r="AY152" s="211" t="s">
        <v>118</v>
      </c>
      <c r="BK152" s="213">
        <f>BK153+BK157+BK159+BK166+BK187</f>
        <v>0</v>
      </c>
    </row>
    <row r="153" s="11" customFormat="1" ht="22.8" customHeight="1">
      <c r="B153" s="200"/>
      <c r="C153" s="201"/>
      <c r="D153" s="202" t="s">
        <v>75</v>
      </c>
      <c r="E153" s="214" t="s">
        <v>175</v>
      </c>
      <c r="F153" s="214" t="s">
        <v>176</v>
      </c>
      <c r="G153" s="201"/>
      <c r="H153" s="201"/>
      <c r="I153" s="204"/>
      <c r="J153" s="215">
        <f>BK153</f>
        <v>0</v>
      </c>
      <c r="K153" s="201"/>
      <c r="L153" s="206"/>
      <c r="M153" s="207"/>
      <c r="N153" s="208"/>
      <c r="O153" s="208"/>
      <c r="P153" s="209">
        <f>SUM(P154:P156)</f>
        <v>0</v>
      </c>
      <c r="Q153" s="208"/>
      <c r="R153" s="209">
        <f>SUM(R154:R156)</f>
        <v>0</v>
      </c>
      <c r="S153" s="208"/>
      <c r="T153" s="210">
        <f>SUM(T154:T156)</f>
        <v>3.6600000000000001</v>
      </c>
      <c r="AR153" s="211" t="s">
        <v>85</v>
      </c>
      <c r="AT153" s="212" t="s">
        <v>75</v>
      </c>
      <c r="AU153" s="212" t="s">
        <v>8</v>
      </c>
      <c r="AY153" s="211" t="s">
        <v>118</v>
      </c>
      <c r="BK153" s="213">
        <f>SUM(BK154:BK156)</f>
        <v>0</v>
      </c>
    </row>
    <row r="154" s="1" customFormat="1" ht="14.4" customHeight="1">
      <c r="B154" s="35"/>
      <c r="C154" s="216" t="s">
        <v>25</v>
      </c>
      <c r="D154" s="216" t="s">
        <v>121</v>
      </c>
      <c r="E154" s="217" t="s">
        <v>177</v>
      </c>
      <c r="F154" s="218" t="s">
        <v>178</v>
      </c>
      <c r="G154" s="219" t="s">
        <v>124</v>
      </c>
      <c r="H154" s="220">
        <v>610</v>
      </c>
      <c r="I154" s="221"/>
      <c r="J154" s="220">
        <f>ROUND(I154*H154,0)</f>
        <v>0</v>
      </c>
      <c r="K154" s="218" t="s">
        <v>125</v>
      </c>
      <c r="L154" s="40"/>
      <c r="M154" s="222" t="s">
        <v>1</v>
      </c>
      <c r="N154" s="223" t="s">
        <v>41</v>
      </c>
      <c r="O154" s="83"/>
      <c r="P154" s="224">
        <f>O154*H154</f>
        <v>0</v>
      </c>
      <c r="Q154" s="224">
        <v>0</v>
      </c>
      <c r="R154" s="224">
        <f>Q154*H154</f>
        <v>0</v>
      </c>
      <c r="S154" s="224">
        <v>0.0060000000000000001</v>
      </c>
      <c r="T154" s="225">
        <f>S154*H154</f>
        <v>3.6600000000000001</v>
      </c>
      <c r="AR154" s="226" t="s">
        <v>179</v>
      </c>
      <c r="AT154" s="226" t="s">
        <v>121</v>
      </c>
      <c r="AU154" s="226" t="s">
        <v>85</v>
      </c>
      <c r="AY154" s="14" t="s">
        <v>118</v>
      </c>
      <c r="BE154" s="227">
        <f>IF(N154="základní",J154,0)</f>
        <v>0</v>
      </c>
      <c r="BF154" s="227">
        <f>IF(N154="snížená",J154,0)</f>
        <v>0</v>
      </c>
      <c r="BG154" s="227">
        <f>IF(N154="zákl. přenesená",J154,0)</f>
        <v>0</v>
      </c>
      <c r="BH154" s="227">
        <f>IF(N154="sníž. přenesená",J154,0)</f>
        <v>0</v>
      </c>
      <c r="BI154" s="227">
        <f>IF(N154="nulová",J154,0)</f>
        <v>0</v>
      </c>
      <c r="BJ154" s="14" t="s">
        <v>8</v>
      </c>
      <c r="BK154" s="227">
        <f>ROUND(I154*H154,0)</f>
        <v>0</v>
      </c>
      <c r="BL154" s="14" t="s">
        <v>179</v>
      </c>
      <c r="BM154" s="226" t="s">
        <v>180</v>
      </c>
    </row>
    <row r="155" s="1" customFormat="1" ht="21.6" customHeight="1">
      <c r="B155" s="35"/>
      <c r="C155" s="216" t="s">
        <v>181</v>
      </c>
      <c r="D155" s="216" t="s">
        <v>121</v>
      </c>
      <c r="E155" s="217" t="s">
        <v>182</v>
      </c>
      <c r="F155" s="218" t="s">
        <v>183</v>
      </c>
      <c r="G155" s="219" t="s">
        <v>184</v>
      </c>
      <c r="H155" s="221"/>
      <c r="I155" s="221"/>
      <c r="J155" s="220">
        <f>ROUND(I155*H155,0)</f>
        <v>0</v>
      </c>
      <c r="K155" s="218" t="s">
        <v>125</v>
      </c>
      <c r="L155" s="40"/>
      <c r="M155" s="222" t="s">
        <v>1</v>
      </c>
      <c r="N155" s="223" t="s">
        <v>41</v>
      </c>
      <c r="O155" s="83"/>
      <c r="P155" s="224">
        <f>O155*H155</f>
        <v>0</v>
      </c>
      <c r="Q155" s="224">
        <v>0</v>
      </c>
      <c r="R155" s="224">
        <f>Q155*H155</f>
        <v>0</v>
      </c>
      <c r="S155" s="224">
        <v>0</v>
      </c>
      <c r="T155" s="225">
        <f>S155*H155</f>
        <v>0</v>
      </c>
      <c r="AR155" s="226" t="s">
        <v>179</v>
      </c>
      <c r="AT155" s="226" t="s">
        <v>121</v>
      </c>
      <c r="AU155" s="226" t="s">
        <v>85</v>
      </c>
      <c r="AY155" s="14" t="s">
        <v>118</v>
      </c>
      <c r="BE155" s="227">
        <f>IF(N155="základní",J155,0)</f>
        <v>0</v>
      </c>
      <c r="BF155" s="227">
        <f>IF(N155="snížená",J155,0)</f>
        <v>0</v>
      </c>
      <c r="BG155" s="227">
        <f>IF(N155="zákl. přenesená",J155,0)</f>
        <v>0</v>
      </c>
      <c r="BH155" s="227">
        <f>IF(N155="sníž. přenesená",J155,0)</f>
        <v>0</v>
      </c>
      <c r="BI155" s="227">
        <f>IF(N155="nulová",J155,0)</f>
        <v>0</v>
      </c>
      <c r="BJ155" s="14" t="s">
        <v>8</v>
      </c>
      <c r="BK155" s="227">
        <f>ROUND(I155*H155,0)</f>
        <v>0</v>
      </c>
      <c r="BL155" s="14" t="s">
        <v>179</v>
      </c>
      <c r="BM155" s="226" t="s">
        <v>185</v>
      </c>
    </row>
    <row r="156" s="1" customFormat="1">
      <c r="B156" s="35"/>
      <c r="C156" s="36"/>
      <c r="D156" s="228" t="s">
        <v>128</v>
      </c>
      <c r="E156" s="36"/>
      <c r="F156" s="229" t="s">
        <v>186</v>
      </c>
      <c r="G156" s="36"/>
      <c r="H156" s="36"/>
      <c r="I156" s="132"/>
      <c r="J156" s="36"/>
      <c r="K156" s="36"/>
      <c r="L156" s="40"/>
      <c r="M156" s="230"/>
      <c r="N156" s="83"/>
      <c r="O156" s="83"/>
      <c r="P156" s="83"/>
      <c r="Q156" s="83"/>
      <c r="R156" s="83"/>
      <c r="S156" s="83"/>
      <c r="T156" s="84"/>
      <c r="AT156" s="14" t="s">
        <v>128</v>
      </c>
      <c r="AU156" s="14" t="s">
        <v>85</v>
      </c>
    </row>
    <row r="157" s="11" customFormat="1" ht="22.8" customHeight="1">
      <c r="B157" s="200"/>
      <c r="C157" s="201"/>
      <c r="D157" s="202" t="s">
        <v>75</v>
      </c>
      <c r="E157" s="214" t="s">
        <v>187</v>
      </c>
      <c r="F157" s="214" t="s">
        <v>188</v>
      </c>
      <c r="G157" s="201"/>
      <c r="H157" s="201"/>
      <c r="I157" s="204"/>
      <c r="J157" s="215">
        <f>BK157</f>
        <v>0</v>
      </c>
      <c r="K157" s="201"/>
      <c r="L157" s="206"/>
      <c r="M157" s="207"/>
      <c r="N157" s="208"/>
      <c r="O157" s="208"/>
      <c r="P157" s="209">
        <f>P158</f>
        <v>0</v>
      </c>
      <c r="Q157" s="208"/>
      <c r="R157" s="209">
        <f>R158</f>
        <v>0</v>
      </c>
      <c r="S157" s="208"/>
      <c r="T157" s="210">
        <f>T158</f>
        <v>0</v>
      </c>
      <c r="AR157" s="211" t="s">
        <v>85</v>
      </c>
      <c r="AT157" s="212" t="s">
        <v>75</v>
      </c>
      <c r="AU157" s="212" t="s">
        <v>8</v>
      </c>
      <c r="AY157" s="211" t="s">
        <v>118</v>
      </c>
      <c r="BK157" s="213">
        <f>BK158</f>
        <v>0</v>
      </c>
    </row>
    <row r="158" s="1" customFormat="1" ht="14.4" customHeight="1">
      <c r="B158" s="35"/>
      <c r="C158" s="216" t="s">
        <v>189</v>
      </c>
      <c r="D158" s="216" t="s">
        <v>121</v>
      </c>
      <c r="E158" s="217" t="s">
        <v>190</v>
      </c>
      <c r="F158" s="218" t="s">
        <v>191</v>
      </c>
      <c r="G158" s="219" t="s">
        <v>192</v>
      </c>
      <c r="H158" s="220">
        <v>1</v>
      </c>
      <c r="I158" s="221"/>
      <c r="J158" s="220">
        <f>ROUND(I158*H158,0)</f>
        <v>0</v>
      </c>
      <c r="K158" s="218" t="s">
        <v>1</v>
      </c>
      <c r="L158" s="40"/>
      <c r="M158" s="222" t="s">
        <v>1</v>
      </c>
      <c r="N158" s="223" t="s">
        <v>41</v>
      </c>
      <c r="O158" s="83"/>
      <c r="P158" s="224">
        <f>O158*H158</f>
        <v>0</v>
      </c>
      <c r="Q158" s="224">
        <v>0</v>
      </c>
      <c r="R158" s="224">
        <f>Q158*H158</f>
        <v>0</v>
      </c>
      <c r="S158" s="224">
        <v>0</v>
      </c>
      <c r="T158" s="225">
        <f>S158*H158</f>
        <v>0</v>
      </c>
      <c r="AR158" s="226" t="s">
        <v>179</v>
      </c>
      <c r="AT158" s="226" t="s">
        <v>121</v>
      </c>
      <c r="AU158" s="226" t="s">
        <v>85</v>
      </c>
      <c r="AY158" s="14" t="s">
        <v>118</v>
      </c>
      <c r="BE158" s="227">
        <f>IF(N158="základní",J158,0)</f>
        <v>0</v>
      </c>
      <c r="BF158" s="227">
        <f>IF(N158="snížená",J158,0)</f>
        <v>0</v>
      </c>
      <c r="BG158" s="227">
        <f>IF(N158="zákl. přenesená",J158,0)</f>
        <v>0</v>
      </c>
      <c r="BH158" s="227">
        <f>IF(N158="sníž. přenesená",J158,0)</f>
        <v>0</v>
      </c>
      <c r="BI158" s="227">
        <f>IF(N158="nulová",J158,0)</f>
        <v>0</v>
      </c>
      <c r="BJ158" s="14" t="s">
        <v>8</v>
      </c>
      <c r="BK158" s="227">
        <f>ROUND(I158*H158,0)</f>
        <v>0</v>
      </c>
      <c r="BL158" s="14" t="s">
        <v>179</v>
      </c>
      <c r="BM158" s="226" t="s">
        <v>193</v>
      </c>
    </row>
    <row r="159" s="11" customFormat="1" ht="22.8" customHeight="1">
      <c r="B159" s="200"/>
      <c r="C159" s="201"/>
      <c r="D159" s="202" t="s">
        <v>75</v>
      </c>
      <c r="E159" s="214" t="s">
        <v>194</v>
      </c>
      <c r="F159" s="214" t="s">
        <v>195</v>
      </c>
      <c r="G159" s="201"/>
      <c r="H159" s="201"/>
      <c r="I159" s="204"/>
      <c r="J159" s="215">
        <f>BK159</f>
        <v>0</v>
      </c>
      <c r="K159" s="201"/>
      <c r="L159" s="206"/>
      <c r="M159" s="207"/>
      <c r="N159" s="208"/>
      <c r="O159" s="208"/>
      <c r="P159" s="209">
        <f>SUM(P160:P165)</f>
        <v>0</v>
      </c>
      <c r="Q159" s="208"/>
      <c r="R159" s="209">
        <f>SUM(R160:R165)</f>
        <v>4.4030000000000005</v>
      </c>
      <c r="S159" s="208"/>
      <c r="T159" s="210">
        <f>SUM(T160:T165)</f>
        <v>0</v>
      </c>
      <c r="AR159" s="211" t="s">
        <v>85</v>
      </c>
      <c r="AT159" s="212" t="s">
        <v>75</v>
      </c>
      <c r="AU159" s="212" t="s">
        <v>8</v>
      </c>
      <c r="AY159" s="211" t="s">
        <v>118</v>
      </c>
      <c r="BK159" s="213">
        <f>SUM(BK160:BK165)</f>
        <v>0</v>
      </c>
    </row>
    <row r="160" s="1" customFormat="1" ht="21.6" customHeight="1">
      <c r="B160" s="35"/>
      <c r="C160" s="216" t="s">
        <v>196</v>
      </c>
      <c r="D160" s="216" t="s">
        <v>121</v>
      </c>
      <c r="E160" s="217" t="s">
        <v>197</v>
      </c>
      <c r="F160" s="218" t="s">
        <v>198</v>
      </c>
      <c r="G160" s="219" t="s">
        <v>124</v>
      </c>
      <c r="H160" s="220">
        <v>660</v>
      </c>
      <c r="I160" s="221"/>
      <c r="J160" s="220">
        <f>ROUND(I160*H160,0)</f>
        <v>0</v>
      </c>
      <c r="K160" s="218" t="s">
        <v>125</v>
      </c>
      <c r="L160" s="40"/>
      <c r="M160" s="222" t="s">
        <v>1</v>
      </c>
      <c r="N160" s="223" t="s">
        <v>41</v>
      </c>
      <c r="O160" s="83"/>
      <c r="P160" s="224">
        <f>O160*H160</f>
        <v>0</v>
      </c>
      <c r="Q160" s="224">
        <v>0</v>
      </c>
      <c r="R160" s="224">
        <f>Q160*H160</f>
        <v>0</v>
      </c>
      <c r="S160" s="224">
        <v>0</v>
      </c>
      <c r="T160" s="225">
        <f>S160*H160</f>
        <v>0</v>
      </c>
      <c r="AR160" s="226" t="s">
        <v>179</v>
      </c>
      <c r="AT160" s="226" t="s">
        <v>121</v>
      </c>
      <c r="AU160" s="226" t="s">
        <v>85</v>
      </c>
      <c r="AY160" s="14" t="s">
        <v>118</v>
      </c>
      <c r="BE160" s="227">
        <f>IF(N160="základní",J160,0)</f>
        <v>0</v>
      </c>
      <c r="BF160" s="227">
        <f>IF(N160="snížená",J160,0)</f>
        <v>0</v>
      </c>
      <c r="BG160" s="227">
        <f>IF(N160="zákl. přenesená",J160,0)</f>
        <v>0</v>
      </c>
      <c r="BH160" s="227">
        <f>IF(N160="sníž. přenesená",J160,0)</f>
        <v>0</v>
      </c>
      <c r="BI160" s="227">
        <f>IF(N160="nulová",J160,0)</f>
        <v>0</v>
      </c>
      <c r="BJ160" s="14" t="s">
        <v>8</v>
      </c>
      <c r="BK160" s="227">
        <f>ROUND(I160*H160,0)</f>
        <v>0</v>
      </c>
      <c r="BL160" s="14" t="s">
        <v>179</v>
      </c>
      <c r="BM160" s="226" t="s">
        <v>199</v>
      </c>
    </row>
    <row r="161" s="1" customFormat="1">
      <c r="B161" s="35"/>
      <c r="C161" s="36"/>
      <c r="D161" s="228" t="s">
        <v>128</v>
      </c>
      <c r="E161" s="36"/>
      <c r="F161" s="229" t="s">
        <v>200</v>
      </c>
      <c r="G161" s="36"/>
      <c r="H161" s="36"/>
      <c r="I161" s="132"/>
      <c r="J161" s="36"/>
      <c r="K161" s="36"/>
      <c r="L161" s="40"/>
      <c r="M161" s="230"/>
      <c r="N161" s="83"/>
      <c r="O161" s="83"/>
      <c r="P161" s="83"/>
      <c r="Q161" s="83"/>
      <c r="R161" s="83"/>
      <c r="S161" s="83"/>
      <c r="T161" s="84"/>
      <c r="AT161" s="14" t="s">
        <v>128</v>
      </c>
      <c r="AU161" s="14" t="s">
        <v>85</v>
      </c>
    </row>
    <row r="162" s="1" customFormat="1" ht="14.4" customHeight="1">
      <c r="B162" s="35"/>
      <c r="C162" s="242" t="s">
        <v>201</v>
      </c>
      <c r="D162" s="242" t="s">
        <v>202</v>
      </c>
      <c r="E162" s="243" t="s">
        <v>203</v>
      </c>
      <c r="F162" s="244" t="s">
        <v>204</v>
      </c>
      <c r="G162" s="245" t="s">
        <v>205</v>
      </c>
      <c r="H162" s="246">
        <v>8</v>
      </c>
      <c r="I162" s="247"/>
      <c r="J162" s="246">
        <f>ROUND(I162*H162,0)</f>
        <v>0</v>
      </c>
      <c r="K162" s="244" t="s">
        <v>125</v>
      </c>
      <c r="L162" s="248"/>
      <c r="M162" s="249" t="s">
        <v>1</v>
      </c>
      <c r="N162" s="250" t="s">
        <v>41</v>
      </c>
      <c r="O162" s="83"/>
      <c r="P162" s="224">
        <f>O162*H162</f>
        <v>0</v>
      </c>
      <c r="Q162" s="224">
        <v>0.55000000000000004</v>
      </c>
      <c r="R162" s="224">
        <f>Q162*H162</f>
        <v>4.4000000000000004</v>
      </c>
      <c r="S162" s="224">
        <v>0</v>
      </c>
      <c r="T162" s="225">
        <f>S162*H162</f>
        <v>0</v>
      </c>
      <c r="AR162" s="226" t="s">
        <v>206</v>
      </c>
      <c r="AT162" s="226" t="s">
        <v>202</v>
      </c>
      <c r="AU162" s="226" t="s">
        <v>85</v>
      </c>
      <c r="AY162" s="14" t="s">
        <v>118</v>
      </c>
      <c r="BE162" s="227">
        <f>IF(N162="základní",J162,0)</f>
        <v>0</v>
      </c>
      <c r="BF162" s="227">
        <f>IF(N162="snížená",J162,0)</f>
        <v>0</v>
      </c>
      <c r="BG162" s="227">
        <f>IF(N162="zákl. přenesená",J162,0)</f>
        <v>0</v>
      </c>
      <c r="BH162" s="227">
        <f>IF(N162="sníž. přenesená",J162,0)</f>
        <v>0</v>
      </c>
      <c r="BI162" s="227">
        <f>IF(N162="nulová",J162,0)</f>
        <v>0</v>
      </c>
      <c r="BJ162" s="14" t="s">
        <v>8</v>
      </c>
      <c r="BK162" s="227">
        <f>ROUND(I162*H162,0)</f>
        <v>0</v>
      </c>
      <c r="BL162" s="14" t="s">
        <v>179</v>
      </c>
      <c r="BM162" s="226" t="s">
        <v>207</v>
      </c>
    </row>
    <row r="163" s="1" customFormat="1" ht="14.4" customHeight="1">
      <c r="B163" s="35"/>
      <c r="C163" s="242" t="s">
        <v>9</v>
      </c>
      <c r="D163" s="242" t="s">
        <v>202</v>
      </c>
      <c r="E163" s="243" t="s">
        <v>208</v>
      </c>
      <c r="F163" s="244" t="s">
        <v>209</v>
      </c>
      <c r="G163" s="245" t="s">
        <v>210</v>
      </c>
      <c r="H163" s="246">
        <v>3</v>
      </c>
      <c r="I163" s="247"/>
      <c r="J163" s="246">
        <f>ROUND(I163*H163,0)</f>
        <v>0</v>
      </c>
      <c r="K163" s="244" t="s">
        <v>125</v>
      </c>
      <c r="L163" s="248"/>
      <c r="M163" s="249" t="s">
        <v>1</v>
      </c>
      <c r="N163" s="250" t="s">
        <v>41</v>
      </c>
      <c r="O163" s="83"/>
      <c r="P163" s="224">
        <f>O163*H163</f>
        <v>0</v>
      </c>
      <c r="Q163" s="224">
        <v>0.001</v>
      </c>
      <c r="R163" s="224">
        <f>Q163*H163</f>
        <v>0.0030000000000000001</v>
      </c>
      <c r="S163" s="224">
        <v>0</v>
      </c>
      <c r="T163" s="225">
        <f>S163*H163</f>
        <v>0</v>
      </c>
      <c r="AR163" s="226" t="s">
        <v>206</v>
      </c>
      <c r="AT163" s="226" t="s">
        <v>202</v>
      </c>
      <c r="AU163" s="226" t="s">
        <v>85</v>
      </c>
      <c r="AY163" s="14" t="s">
        <v>118</v>
      </c>
      <c r="BE163" s="227">
        <f>IF(N163="základní",J163,0)</f>
        <v>0</v>
      </c>
      <c r="BF163" s="227">
        <f>IF(N163="snížená",J163,0)</f>
        <v>0</v>
      </c>
      <c r="BG163" s="227">
        <f>IF(N163="zákl. přenesená",J163,0)</f>
        <v>0</v>
      </c>
      <c r="BH163" s="227">
        <f>IF(N163="sníž. přenesená",J163,0)</f>
        <v>0</v>
      </c>
      <c r="BI163" s="227">
        <f>IF(N163="nulová",J163,0)</f>
        <v>0</v>
      </c>
      <c r="BJ163" s="14" t="s">
        <v>8</v>
      </c>
      <c r="BK163" s="227">
        <f>ROUND(I163*H163,0)</f>
        <v>0</v>
      </c>
      <c r="BL163" s="14" t="s">
        <v>179</v>
      </c>
      <c r="BM163" s="226" t="s">
        <v>211</v>
      </c>
    </row>
    <row r="164" s="1" customFormat="1" ht="21.6" customHeight="1">
      <c r="B164" s="35"/>
      <c r="C164" s="216" t="s">
        <v>179</v>
      </c>
      <c r="D164" s="216" t="s">
        <v>121</v>
      </c>
      <c r="E164" s="217" t="s">
        <v>212</v>
      </c>
      <c r="F164" s="218" t="s">
        <v>213</v>
      </c>
      <c r="G164" s="219" t="s">
        <v>184</v>
      </c>
      <c r="H164" s="221"/>
      <c r="I164" s="221"/>
      <c r="J164" s="220">
        <f>ROUND(I164*H164,0)</f>
        <v>0</v>
      </c>
      <c r="K164" s="218" t="s">
        <v>125</v>
      </c>
      <c r="L164" s="40"/>
      <c r="M164" s="222" t="s">
        <v>1</v>
      </c>
      <c r="N164" s="223" t="s">
        <v>41</v>
      </c>
      <c r="O164" s="83"/>
      <c r="P164" s="224">
        <f>O164*H164</f>
        <v>0</v>
      </c>
      <c r="Q164" s="224">
        <v>0</v>
      </c>
      <c r="R164" s="224">
        <f>Q164*H164</f>
        <v>0</v>
      </c>
      <c r="S164" s="224">
        <v>0</v>
      </c>
      <c r="T164" s="225">
        <f>S164*H164</f>
        <v>0</v>
      </c>
      <c r="AR164" s="226" t="s">
        <v>179</v>
      </c>
      <c r="AT164" s="226" t="s">
        <v>121</v>
      </c>
      <c r="AU164" s="226" t="s">
        <v>85</v>
      </c>
      <c r="AY164" s="14" t="s">
        <v>118</v>
      </c>
      <c r="BE164" s="227">
        <f>IF(N164="základní",J164,0)</f>
        <v>0</v>
      </c>
      <c r="BF164" s="227">
        <f>IF(N164="snížená",J164,0)</f>
        <v>0</v>
      </c>
      <c r="BG164" s="227">
        <f>IF(N164="zákl. přenesená",J164,0)</f>
        <v>0</v>
      </c>
      <c r="BH164" s="227">
        <f>IF(N164="sníž. přenesená",J164,0)</f>
        <v>0</v>
      </c>
      <c r="BI164" s="227">
        <f>IF(N164="nulová",J164,0)</f>
        <v>0</v>
      </c>
      <c r="BJ164" s="14" t="s">
        <v>8</v>
      </c>
      <c r="BK164" s="227">
        <f>ROUND(I164*H164,0)</f>
        <v>0</v>
      </c>
      <c r="BL164" s="14" t="s">
        <v>179</v>
      </c>
      <c r="BM164" s="226" t="s">
        <v>214</v>
      </c>
    </row>
    <row r="165" s="1" customFormat="1">
      <c r="B165" s="35"/>
      <c r="C165" s="36"/>
      <c r="D165" s="228" t="s">
        <v>128</v>
      </c>
      <c r="E165" s="36"/>
      <c r="F165" s="229" t="s">
        <v>186</v>
      </c>
      <c r="G165" s="36"/>
      <c r="H165" s="36"/>
      <c r="I165" s="132"/>
      <c r="J165" s="36"/>
      <c r="K165" s="36"/>
      <c r="L165" s="40"/>
      <c r="M165" s="230"/>
      <c r="N165" s="83"/>
      <c r="O165" s="83"/>
      <c r="P165" s="83"/>
      <c r="Q165" s="83"/>
      <c r="R165" s="83"/>
      <c r="S165" s="83"/>
      <c r="T165" s="84"/>
      <c r="AT165" s="14" t="s">
        <v>128</v>
      </c>
      <c r="AU165" s="14" t="s">
        <v>85</v>
      </c>
    </row>
    <row r="166" s="11" customFormat="1" ht="22.8" customHeight="1">
      <c r="B166" s="200"/>
      <c r="C166" s="201"/>
      <c r="D166" s="202" t="s">
        <v>75</v>
      </c>
      <c r="E166" s="214" t="s">
        <v>215</v>
      </c>
      <c r="F166" s="214" t="s">
        <v>216</v>
      </c>
      <c r="G166" s="201"/>
      <c r="H166" s="201"/>
      <c r="I166" s="204"/>
      <c r="J166" s="215">
        <f>BK166</f>
        <v>0</v>
      </c>
      <c r="K166" s="201"/>
      <c r="L166" s="206"/>
      <c r="M166" s="207"/>
      <c r="N166" s="208"/>
      <c r="O166" s="208"/>
      <c r="P166" s="209">
        <f>SUM(P167:P186)</f>
        <v>0</v>
      </c>
      <c r="Q166" s="208"/>
      <c r="R166" s="209">
        <f>SUM(R167:R186)</f>
        <v>4.8223800000000008</v>
      </c>
      <c r="S166" s="208"/>
      <c r="T166" s="210">
        <f>SUM(T167:T186)</f>
        <v>0</v>
      </c>
      <c r="AR166" s="211" t="s">
        <v>85</v>
      </c>
      <c r="AT166" s="212" t="s">
        <v>75</v>
      </c>
      <c r="AU166" s="212" t="s">
        <v>8</v>
      </c>
      <c r="AY166" s="211" t="s">
        <v>118</v>
      </c>
      <c r="BK166" s="213">
        <f>SUM(BK167:BK186)</f>
        <v>0</v>
      </c>
    </row>
    <row r="167" s="1" customFormat="1" ht="21.6" customHeight="1">
      <c r="B167" s="35"/>
      <c r="C167" s="216" t="s">
        <v>217</v>
      </c>
      <c r="D167" s="216" t="s">
        <v>121</v>
      </c>
      <c r="E167" s="217" t="s">
        <v>218</v>
      </c>
      <c r="F167" s="218" t="s">
        <v>219</v>
      </c>
      <c r="G167" s="219" t="s">
        <v>124</v>
      </c>
      <c r="H167" s="220">
        <v>660</v>
      </c>
      <c r="I167" s="221"/>
      <c r="J167" s="220">
        <f>ROUND(I167*H167,0)</f>
        <v>0</v>
      </c>
      <c r="K167" s="218" t="s">
        <v>125</v>
      </c>
      <c r="L167" s="40"/>
      <c r="M167" s="222" t="s">
        <v>1</v>
      </c>
      <c r="N167" s="223" t="s">
        <v>41</v>
      </c>
      <c r="O167" s="83"/>
      <c r="P167" s="224">
        <f>O167*H167</f>
        <v>0</v>
      </c>
      <c r="Q167" s="224">
        <v>0.0064999999999999997</v>
      </c>
      <c r="R167" s="224">
        <f>Q167*H167</f>
        <v>4.29</v>
      </c>
      <c r="S167" s="224">
        <v>0</v>
      </c>
      <c r="T167" s="225">
        <f>S167*H167</f>
        <v>0</v>
      </c>
      <c r="AR167" s="226" t="s">
        <v>179</v>
      </c>
      <c r="AT167" s="226" t="s">
        <v>121</v>
      </c>
      <c r="AU167" s="226" t="s">
        <v>85</v>
      </c>
      <c r="AY167" s="14" t="s">
        <v>118</v>
      </c>
      <c r="BE167" s="227">
        <f>IF(N167="základní",J167,0)</f>
        <v>0</v>
      </c>
      <c r="BF167" s="227">
        <f>IF(N167="snížená",J167,0)</f>
        <v>0</v>
      </c>
      <c r="BG167" s="227">
        <f>IF(N167="zákl. přenesená",J167,0)</f>
        <v>0</v>
      </c>
      <c r="BH167" s="227">
        <f>IF(N167="sníž. přenesená",J167,0)</f>
        <v>0</v>
      </c>
      <c r="BI167" s="227">
        <f>IF(N167="nulová",J167,0)</f>
        <v>0</v>
      </c>
      <c r="BJ167" s="14" t="s">
        <v>8</v>
      </c>
      <c r="BK167" s="227">
        <f>ROUND(I167*H167,0)</f>
        <v>0</v>
      </c>
      <c r="BL167" s="14" t="s">
        <v>179</v>
      </c>
      <c r="BM167" s="226" t="s">
        <v>220</v>
      </c>
    </row>
    <row r="168" s="1" customFormat="1" ht="14.4" customHeight="1">
      <c r="B168" s="35"/>
      <c r="C168" s="216" t="s">
        <v>221</v>
      </c>
      <c r="D168" s="216" t="s">
        <v>121</v>
      </c>
      <c r="E168" s="217" t="s">
        <v>222</v>
      </c>
      <c r="F168" s="218" t="s">
        <v>223</v>
      </c>
      <c r="G168" s="219" t="s">
        <v>151</v>
      </c>
      <c r="H168" s="220">
        <v>80</v>
      </c>
      <c r="I168" s="221"/>
      <c r="J168" s="220">
        <f>ROUND(I168*H168,0)</f>
        <v>0</v>
      </c>
      <c r="K168" s="218" t="s">
        <v>1</v>
      </c>
      <c r="L168" s="40"/>
      <c r="M168" s="222" t="s">
        <v>1</v>
      </c>
      <c r="N168" s="223" t="s">
        <v>41</v>
      </c>
      <c r="O168" s="83"/>
      <c r="P168" s="224">
        <f>O168*H168</f>
        <v>0</v>
      </c>
      <c r="Q168" s="224">
        <v>0</v>
      </c>
      <c r="R168" s="224">
        <f>Q168*H168</f>
        <v>0</v>
      </c>
      <c r="S168" s="224">
        <v>0</v>
      </c>
      <c r="T168" s="225">
        <f>S168*H168</f>
        <v>0</v>
      </c>
      <c r="AR168" s="226" t="s">
        <v>179</v>
      </c>
      <c r="AT168" s="226" t="s">
        <v>121</v>
      </c>
      <c r="AU168" s="226" t="s">
        <v>85</v>
      </c>
      <c r="AY168" s="14" t="s">
        <v>118</v>
      </c>
      <c r="BE168" s="227">
        <f>IF(N168="základní",J168,0)</f>
        <v>0</v>
      </c>
      <c r="BF168" s="227">
        <f>IF(N168="snížená",J168,0)</f>
        <v>0</v>
      </c>
      <c r="BG168" s="227">
        <f>IF(N168="zákl. přenesená",J168,0)</f>
        <v>0</v>
      </c>
      <c r="BH168" s="227">
        <f>IF(N168="sníž. přenesená",J168,0)</f>
        <v>0</v>
      </c>
      <c r="BI168" s="227">
        <f>IF(N168="nulová",J168,0)</f>
        <v>0</v>
      </c>
      <c r="BJ168" s="14" t="s">
        <v>8</v>
      </c>
      <c r="BK168" s="227">
        <f>ROUND(I168*H168,0)</f>
        <v>0</v>
      </c>
      <c r="BL168" s="14" t="s">
        <v>179</v>
      </c>
      <c r="BM168" s="226" t="s">
        <v>224</v>
      </c>
    </row>
    <row r="169" s="1" customFormat="1" ht="14.4" customHeight="1">
      <c r="B169" s="35"/>
      <c r="C169" s="216" t="s">
        <v>225</v>
      </c>
      <c r="D169" s="216" t="s">
        <v>121</v>
      </c>
      <c r="E169" s="217" t="s">
        <v>226</v>
      </c>
      <c r="F169" s="218" t="s">
        <v>227</v>
      </c>
      <c r="G169" s="219" t="s">
        <v>228</v>
      </c>
      <c r="H169" s="220">
        <v>1</v>
      </c>
      <c r="I169" s="221"/>
      <c r="J169" s="220">
        <f>ROUND(I169*H169,0)</f>
        <v>0</v>
      </c>
      <c r="K169" s="218" t="s">
        <v>1</v>
      </c>
      <c r="L169" s="40"/>
      <c r="M169" s="222" t="s">
        <v>1</v>
      </c>
      <c r="N169" s="223" t="s">
        <v>41</v>
      </c>
      <c r="O169" s="83"/>
      <c r="P169" s="224">
        <f>O169*H169</f>
        <v>0</v>
      </c>
      <c r="Q169" s="224">
        <v>0</v>
      </c>
      <c r="R169" s="224">
        <f>Q169*H169</f>
        <v>0</v>
      </c>
      <c r="S169" s="224">
        <v>0</v>
      </c>
      <c r="T169" s="225">
        <f>S169*H169</f>
        <v>0</v>
      </c>
      <c r="AR169" s="226" t="s">
        <v>179</v>
      </c>
      <c r="AT169" s="226" t="s">
        <v>121</v>
      </c>
      <c r="AU169" s="226" t="s">
        <v>85</v>
      </c>
      <c r="AY169" s="14" t="s">
        <v>118</v>
      </c>
      <c r="BE169" s="227">
        <f>IF(N169="základní",J169,0)</f>
        <v>0</v>
      </c>
      <c r="BF169" s="227">
        <f>IF(N169="snížená",J169,0)</f>
        <v>0</v>
      </c>
      <c r="BG169" s="227">
        <f>IF(N169="zákl. přenesená",J169,0)</f>
        <v>0</v>
      </c>
      <c r="BH169" s="227">
        <f>IF(N169="sníž. přenesená",J169,0)</f>
        <v>0</v>
      </c>
      <c r="BI169" s="227">
        <f>IF(N169="nulová",J169,0)</f>
        <v>0</v>
      </c>
      <c r="BJ169" s="14" t="s">
        <v>8</v>
      </c>
      <c r="BK169" s="227">
        <f>ROUND(I169*H169,0)</f>
        <v>0</v>
      </c>
      <c r="BL169" s="14" t="s">
        <v>179</v>
      </c>
      <c r="BM169" s="226" t="s">
        <v>229</v>
      </c>
    </row>
    <row r="170" s="1" customFormat="1" ht="14.4" customHeight="1">
      <c r="B170" s="35"/>
      <c r="C170" s="216" t="s">
        <v>230</v>
      </c>
      <c r="D170" s="216" t="s">
        <v>121</v>
      </c>
      <c r="E170" s="217" t="s">
        <v>231</v>
      </c>
      <c r="F170" s="218" t="s">
        <v>232</v>
      </c>
      <c r="G170" s="219" t="s">
        <v>228</v>
      </c>
      <c r="H170" s="220">
        <v>3</v>
      </c>
      <c r="I170" s="221"/>
      <c r="J170" s="220">
        <f>ROUND(I170*H170,0)</f>
        <v>0</v>
      </c>
      <c r="K170" s="218" t="s">
        <v>1</v>
      </c>
      <c r="L170" s="40"/>
      <c r="M170" s="222" t="s">
        <v>1</v>
      </c>
      <c r="N170" s="223" t="s">
        <v>41</v>
      </c>
      <c r="O170" s="83"/>
      <c r="P170" s="224">
        <f>O170*H170</f>
        <v>0</v>
      </c>
      <c r="Q170" s="224">
        <v>0</v>
      </c>
      <c r="R170" s="224">
        <f>Q170*H170</f>
        <v>0</v>
      </c>
      <c r="S170" s="224">
        <v>0</v>
      </c>
      <c r="T170" s="225">
        <f>S170*H170</f>
        <v>0</v>
      </c>
      <c r="AR170" s="226" t="s">
        <v>179</v>
      </c>
      <c r="AT170" s="226" t="s">
        <v>121</v>
      </c>
      <c r="AU170" s="226" t="s">
        <v>85</v>
      </c>
      <c r="AY170" s="14" t="s">
        <v>118</v>
      </c>
      <c r="BE170" s="227">
        <f>IF(N170="základní",J170,0)</f>
        <v>0</v>
      </c>
      <c r="BF170" s="227">
        <f>IF(N170="snížená",J170,0)</f>
        <v>0</v>
      </c>
      <c r="BG170" s="227">
        <f>IF(N170="zákl. přenesená",J170,0)</f>
        <v>0</v>
      </c>
      <c r="BH170" s="227">
        <f>IF(N170="sníž. přenesená",J170,0)</f>
        <v>0</v>
      </c>
      <c r="BI170" s="227">
        <f>IF(N170="nulová",J170,0)</f>
        <v>0</v>
      </c>
      <c r="BJ170" s="14" t="s">
        <v>8</v>
      </c>
      <c r="BK170" s="227">
        <f>ROUND(I170*H170,0)</f>
        <v>0</v>
      </c>
      <c r="BL170" s="14" t="s">
        <v>179</v>
      </c>
      <c r="BM170" s="226" t="s">
        <v>233</v>
      </c>
    </row>
    <row r="171" s="1" customFormat="1" ht="14.4" customHeight="1">
      <c r="B171" s="35"/>
      <c r="C171" s="216" t="s">
        <v>7</v>
      </c>
      <c r="D171" s="216" t="s">
        <v>121</v>
      </c>
      <c r="E171" s="217" t="s">
        <v>234</v>
      </c>
      <c r="F171" s="218" t="s">
        <v>235</v>
      </c>
      <c r="G171" s="219" t="s">
        <v>228</v>
      </c>
      <c r="H171" s="220">
        <v>1</v>
      </c>
      <c r="I171" s="221"/>
      <c r="J171" s="220">
        <f>ROUND(I171*H171,0)</f>
        <v>0</v>
      </c>
      <c r="K171" s="218" t="s">
        <v>1</v>
      </c>
      <c r="L171" s="40"/>
      <c r="M171" s="222" t="s">
        <v>1</v>
      </c>
      <c r="N171" s="223" t="s">
        <v>41</v>
      </c>
      <c r="O171" s="83"/>
      <c r="P171" s="224">
        <f>O171*H171</f>
        <v>0</v>
      </c>
      <c r="Q171" s="224">
        <v>0</v>
      </c>
      <c r="R171" s="224">
        <f>Q171*H171</f>
        <v>0</v>
      </c>
      <c r="S171" s="224">
        <v>0</v>
      </c>
      <c r="T171" s="225">
        <f>S171*H171</f>
        <v>0</v>
      </c>
      <c r="AR171" s="226" t="s">
        <v>179</v>
      </c>
      <c r="AT171" s="226" t="s">
        <v>121</v>
      </c>
      <c r="AU171" s="226" t="s">
        <v>85</v>
      </c>
      <c r="AY171" s="14" t="s">
        <v>118</v>
      </c>
      <c r="BE171" s="227">
        <f>IF(N171="základní",J171,0)</f>
        <v>0</v>
      </c>
      <c r="BF171" s="227">
        <f>IF(N171="snížená",J171,0)</f>
        <v>0</v>
      </c>
      <c r="BG171" s="227">
        <f>IF(N171="zákl. přenesená",J171,0)</f>
        <v>0</v>
      </c>
      <c r="BH171" s="227">
        <f>IF(N171="sníž. přenesená",J171,0)</f>
        <v>0</v>
      </c>
      <c r="BI171" s="227">
        <f>IF(N171="nulová",J171,0)</f>
        <v>0</v>
      </c>
      <c r="BJ171" s="14" t="s">
        <v>8</v>
      </c>
      <c r="BK171" s="227">
        <f>ROUND(I171*H171,0)</f>
        <v>0</v>
      </c>
      <c r="BL171" s="14" t="s">
        <v>179</v>
      </c>
      <c r="BM171" s="226" t="s">
        <v>236</v>
      </c>
    </row>
    <row r="172" s="1" customFormat="1" ht="14.4" customHeight="1">
      <c r="B172" s="35"/>
      <c r="C172" s="216" t="s">
        <v>237</v>
      </c>
      <c r="D172" s="216" t="s">
        <v>121</v>
      </c>
      <c r="E172" s="217" t="s">
        <v>238</v>
      </c>
      <c r="F172" s="218" t="s">
        <v>239</v>
      </c>
      <c r="G172" s="219" t="s">
        <v>228</v>
      </c>
      <c r="H172" s="220">
        <v>12</v>
      </c>
      <c r="I172" s="221"/>
      <c r="J172" s="220">
        <f>ROUND(I172*H172,0)</f>
        <v>0</v>
      </c>
      <c r="K172" s="218" t="s">
        <v>125</v>
      </c>
      <c r="L172" s="40"/>
      <c r="M172" s="222" t="s">
        <v>1</v>
      </c>
      <c r="N172" s="223" t="s">
        <v>41</v>
      </c>
      <c r="O172" s="83"/>
      <c r="P172" s="224">
        <f>O172*H172</f>
        <v>0</v>
      </c>
      <c r="Q172" s="224">
        <v>0.00362</v>
      </c>
      <c r="R172" s="224">
        <f>Q172*H172</f>
        <v>0.043439999999999999</v>
      </c>
      <c r="S172" s="224">
        <v>0</v>
      </c>
      <c r="T172" s="225">
        <f>S172*H172</f>
        <v>0</v>
      </c>
      <c r="AR172" s="226" t="s">
        <v>179</v>
      </c>
      <c r="AT172" s="226" t="s">
        <v>121</v>
      </c>
      <c r="AU172" s="226" t="s">
        <v>85</v>
      </c>
      <c r="AY172" s="14" t="s">
        <v>118</v>
      </c>
      <c r="BE172" s="227">
        <f>IF(N172="základní",J172,0)</f>
        <v>0</v>
      </c>
      <c r="BF172" s="227">
        <f>IF(N172="snížená",J172,0)</f>
        <v>0</v>
      </c>
      <c r="BG172" s="227">
        <f>IF(N172="zákl. přenesená",J172,0)</f>
        <v>0</v>
      </c>
      <c r="BH172" s="227">
        <f>IF(N172="sníž. přenesená",J172,0)</f>
        <v>0</v>
      </c>
      <c r="BI172" s="227">
        <f>IF(N172="nulová",J172,0)</f>
        <v>0</v>
      </c>
      <c r="BJ172" s="14" t="s">
        <v>8</v>
      </c>
      <c r="BK172" s="227">
        <f>ROUND(I172*H172,0)</f>
        <v>0</v>
      </c>
      <c r="BL172" s="14" t="s">
        <v>179</v>
      </c>
      <c r="BM172" s="226" t="s">
        <v>240</v>
      </c>
    </row>
    <row r="173" s="1" customFormat="1">
      <c r="B173" s="35"/>
      <c r="C173" s="36"/>
      <c r="D173" s="228" t="s">
        <v>128</v>
      </c>
      <c r="E173" s="36"/>
      <c r="F173" s="229" t="s">
        <v>241</v>
      </c>
      <c r="G173" s="36"/>
      <c r="H173" s="36"/>
      <c r="I173" s="132"/>
      <c r="J173" s="36"/>
      <c r="K173" s="36"/>
      <c r="L173" s="40"/>
      <c r="M173" s="230"/>
      <c r="N173" s="83"/>
      <c r="O173" s="83"/>
      <c r="P173" s="83"/>
      <c r="Q173" s="83"/>
      <c r="R173" s="83"/>
      <c r="S173" s="83"/>
      <c r="T173" s="84"/>
      <c r="AT173" s="14" t="s">
        <v>128</v>
      </c>
      <c r="AU173" s="14" t="s">
        <v>85</v>
      </c>
    </row>
    <row r="174" s="1" customFormat="1" ht="21.6" customHeight="1">
      <c r="B174" s="35"/>
      <c r="C174" s="216" t="s">
        <v>242</v>
      </c>
      <c r="D174" s="216" t="s">
        <v>121</v>
      </c>
      <c r="E174" s="217" t="s">
        <v>243</v>
      </c>
      <c r="F174" s="218" t="s">
        <v>244</v>
      </c>
      <c r="G174" s="219" t="s">
        <v>151</v>
      </c>
      <c r="H174" s="220">
        <v>40</v>
      </c>
      <c r="I174" s="221"/>
      <c r="J174" s="220">
        <f>ROUND(I174*H174,0)</f>
        <v>0</v>
      </c>
      <c r="K174" s="218" t="s">
        <v>125</v>
      </c>
      <c r="L174" s="40"/>
      <c r="M174" s="222" t="s">
        <v>1</v>
      </c>
      <c r="N174" s="223" t="s">
        <v>41</v>
      </c>
      <c r="O174" s="83"/>
      <c r="P174" s="224">
        <f>O174*H174</f>
        <v>0</v>
      </c>
      <c r="Q174" s="224">
        <v>0.0058599999999999998</v>
      </c>
      <c r="R174" s="224">
        <f>Q174*H174</f>
        <v>0.2344</v>
      </c>
      <c r="S174" s="224">
        <v>0</v>
      </c>
      <c r="T174" s="225">
        <f>S174*H174</f>
        <v>0</v>
      </c>
      <c r="AR174" s="226" t="s">
        <v>179</v>
      </c>
      <c r="AT174" s="226" t="s">
        <v>121</v>
      </c>
      <c r="AU174" s="226" t="s">
        <v>85</v>
      </c>
      <c r="AY174" s="14" t="s">
        <v>118</v>
      </c>
      <c r="BE174" s="227">
        <f>IF(N174="základní",J174,0)</f>
        <v>0</v>
      </c>
      <c r="BF174" s="227">
        <f>IF(N174="snížená",J174,0)</f>
        <v>0</v>
      </c>
      <c r="BG174" s="227">
        <f>IF(N174="zákl. přenesená",J174,0)</f>
        <v>0</v>
      </c>
      <c r="BH174" s="227">
        <f>IF(N174="sníž. přenesená",J174,0)</f>
        <v>0</v>
      </c>
      <c r="BI174" s="227">
        <f>IF(N174="nulová",J174,0)</f>
        <v>0</v>
      </c>
      <c r="BJ174" s="14" t="s">
        <v>8</v>
      </c>
      <c r="BK174" s="227">
        <f>ROUND(I174*H174,0)</f>
        <v>0</v>
      </c>
      <c r="BL174" s="14" t="s">
        <v>179</v>
      </c>
      <c r="BM174" s="226" t="s">
        <v>245</v>
      </c>
    </row>
    <row r="175" s="1" customFormat="1">
      <c r="B175" s="35"/>
      <c r="C175" s="36"/>
      <c r="D175" s="228" t="s">
        <v>128</v>
      </c>
      <c r="E175" s="36"/>
      <c r="F175" s="229" t="s">
        <v>241</v>
      </c>
      <c r="G175" s="36"/>
      <c r="H175" s="36"/>
      <c r="I175" s="132"/>
      <c r="J175" s="36"/>
      <c r="K175" s="36"/>
      <c r="L175" s="40"/>
      <c r="M175" s="230"/>
      <c r="N175" s="83"/>
      <c r="O175" s="83"/>
      <c r="P175" s="83"/>
      <c r="Q175" s="83"/>
      <c r="R175" s="83"/>
      <c r="S175" s="83"/>
      <c r="T175" s="84"/>
      <c r="AT175" s="14" t="s">
        <v>128</v>
      </c>
      <c r="AU175" s="14" t="s">
        <v>85</v>
      </c>
    </row>
    <row r="176" s="1" customFormat="1" ht="21.6" customHeight="1">
      <c r="B176" s="35"/>
      <c r="C176" s="216" t="s">
        <v>246</v>
      </c>
      <c r="D176" s="216" t="s">
        <v>121</v>
      </c>
      <c r="E176" s="217" t="s">
        <v>247</v>
      </c>
      <c r="F176" s="218" t="s">
        <v>248</v>
      </c>
      <c r="G176" s="219" t="s">
        <v>151</v>
      </c>
      <c r="H176" s="220">
        <v>10</v>
      </c>
      <c r="I176" s="221"/>
      <c r="J176" s="220">
        <f>ROUND(I176*H176,0)</f>
        <v>0</v>
      </c>
      <c r="K176" s="218" t="s">
        <v>125</v>
      </c>
      <c r="L176" s="40"/>
      <c r="M176" s="222" t="s">
        <v>1</v>
      </c>
      <c r="N176" s="223" t="s">
        <v>41</v>
      </c>
      <c r="O176" s="83"/>
      <c r="P176" s="224">
        <f>O176*H176</f>
        <v>0</v>
      </c>
      <c r="Q176" s="224">
        <v>0.0043299999999999996</v>
      </c>
      <c r="R176" s="224">
        <f>Q176*H176</f>
        <v>0.043299999999999998</v>
      </c>
      <c r="S176" s="224">
        <v>0</v>
      </c>
      <c r="T176" s="225">
        <f>S176*H176</f>
        <v>0</v>
      </c>
      <c r="AR176" s="226" t="s">
        <v>179</v>
      </c>
      <c r="AT176" s="226" t="s">
        <v>121</v>
      </c>
      <c r="AU176" s="226" t="s">
        <v>85</v>
      </c>
      <c r="AY176" s="14" t="s">
        <v>118</v>
      </c>
      <c r="BE176" s="227">
        <f>IF(N176="základní",J176,0)</f>
        <v>0</v>
      </c>
      <c r="BF176" s="227">
        <f>IF(N176="snížená",J176,0)</f>
        <v>0</v>
      </c>
      <c r="BG176" s="227">
        <f>IF(N176="zákl. přenesená",J176,0)</f>
        <v>0</v>
      </c>
      <c r="BH176" s="227">
        <f>IF(N176="sníž. přenesená",J176,0)</f>
        <v>0</v>
      </c>
      <c r="BI176" s="227">
        <f>IF(N176="nulová",J176,0)</f>
        <v>0</v>
      </c>
      <c r="BJ176" s="14" t="s">
        <v>8</v>
      </c>
      <c r="BK176" s="227">
        <f>ROUND(I176*H176,0)</f>
        <v>0</v>
      </c>
      <c r="BL176" s="14" t="s">
        <v>179</v>
      </c>
      <c r="BM176" s="226" t="s">
        <v>249</v>
      </c>
    </row>
    <row r="177" s="1" customFormat="1">
      <c r="B177" s="35"/>
      <c r="C177" s="36"/>
      <c r="D177" s="228" t="s">
        <v>128</v>
      </c>
      <c r="E177" s="36"/>
      <c r="F177" s="229" t="s">
        <v>241</v>
      </c>
      <c r="G177" s="36"/>
      <c r="H177" s="36"/>
      <c r="I177" s="132"/>
      <c r="J177" s="36"/>
      <c r="K177" s="36"/>
      <c r="L177" s="40"/>
      <c r="M177" s="230"/>
      <c r="N177" s="83"/>
      <c r="O177" s="83"/>
      <c r="P177" s="83"/>
      <c r="Q177" s="83"/>
      <c r="R177" s="83"/>
      <c r="S177" s="83"/>
      <c r="T177" s="84"/>
      <c r="AT177" s="14" t="s">
        <v>128</v>
      </c>
      <c r="AU177" s="14" t="s">
        <v>85</v>
      </c>
    </row>
    <row r="178" s="1" customFormat="1" ht="21.6" customHeight="1">
      <c r="B178" s="35"/>
      <c r="C178" s="216" t="s">
        <v>250</v>
      </c>
      <c r="D178" s="216" t="s">
        <v>121</v>
      </c>
      <c r="E178" s="217" t="s">
        <v>251</v>
      </c>
      <c r="F178" s="218" t="s">
        <v>252</v>
      </c>
      <c r="G178" s="219" t="s">
        <v>151</v>
      </c>
      <c r="H178" s="220">
        <v>120</v>
      </c>
      <c r="I178" s="221"/>
      <c r="J178" s="220">
        <f>ROUND(I178*H178,0)</f>
        <v>0</v>
      </c>
      <c r="K178" s="218" t="s">
        <v>125</v>
      </c>
      <c r="L178" s="40"/>
      <c r="M178" s="222" t="s">
        <v>1</v>
      </c>
      <c r="N178" s="223" t="s">
        <v>41</v>
      </c>
      <c r="O178" s="83"/>
      <c r="P178" s="224">
        <f>O178*H178</f>
        <v>0</v>
      </c>
      <c r="Q178" s="224">
        <v>0.00158</v>
      </c>
      <c r="R178" s="224">
        <f>Q178*H178</f>
        <v>0.18959999999999999</v>
      </c>
      <c r="S178" s="224">
        <v>0</v>
      </c>
      <c r="T178" s="225">
        <f>S178*H178</f>
        <v>0</v>
      </c>
      <c r="AR178" s="226" t="s">
        <v>179</v>
      </c>
      <c r="AT178" s="226" t="s">
        <v>121</v>
      </c>
      <c r="AU178" s="226" t="s">
        <v>85</v>
      </c>
      <c r="AY178" s="14" t="s">
        <v>118</v>
      </c>
      <c r="BE178" s="227">
        <f>IF(N178="základní",J178,0)</f>
        <v>0</v>
      </c>
      <c r="BF178" s="227">
        <f>IF(N178="snížená",J178,0)</f>
        <v>0</v>
      </c>
      <c r="BG178" s="227">
        <f>IF(N178="zákl. přenesená",J178,0)</f>
        <v>0</v>
      </c>
      <c r="BH178" s="227">
        <f>IF(N178="sníž. přenesená",J178,0)</f>
        <v>0</v>
      </c>
      <c r="BI178" s="227">
        <f>IF(N178="nulová",J178,0)</f>
        <v>0</v>
      </c>
      <c r="BJ178" s="14" t="s">
        <v>8</v>
      </c>
      <c r="BK178" s="227">
        <f>ROUND(I178*H178,0)</f>
        <v>0</v>
      </c>
      <c r="BL178" s="14" t="s">
        <v>179</v>
      </c>
      <c r="BM178" s="226" t="s">
        <v>253</v>
      </c>
    </row>
    <row r="179" s="1" customFormat="1">
      <c r="B179" s="35"/>
      <c r="C179" s="36"/>
      <c r="D179" s="228" t="s">
        <v>128</v>
      </c>
      <c r="E179" s="36"/>
      <c r="F179" s="229" t="s">
        <v>241</v>
      </c>
      <c r="G179" s="36"/>
      <c r="H179" s="36"/>
      <c r="I179" s="132"/>
      <c r="J179" s="36"/>
      <c r="K179" s="36"/>
      <c r="L179" s="40"/>
      <c r="M179" s="230"/>
      <c r="N179" s="83"/>
      <c r="O179" s="83"/>
      <c r="P179" s="83"/>
      <c r="Q179" s="83"/>
      <c r="R179" s="83"/>
      <c r="S179" s="83"/>
      <c r="T179" s="84"/>
      <c r="AT179" s="14" t="s">
        <v>128</v>
      </c>
      <c r="AU179" s="14" t="s">
        <v>85</v>
      </c>
    </row>
    <row r="180" s="1" customFormat="1" ht="21.6" customHeight="1">
      <c r="B180" s="35"/>
      <c r="C180" s="216" t="s">
        <v>254</v>
      </c>
      <c r="D180" s="216" t="s">
        <v>121</v>
      </c>
      <c r="E180" s="217" t="s">
        <v>255</v>
      </c>
      <c r="F180" s="218" t="s">
        <v>256</v>
      </c>
      <c r="G180" s="219" t="s">
        <v>124</v>
      </c>
      <c r="H180" s="220">
        <v>2</v>
      </c>
      <c r="I180" s="221"/>
      <c r="J180" s="220">
        <f>ROUND(I180*H180,0)</f>
        <v>0</v>
      </c>
      <c r="K180" s="218" t="s">
        <v>125</v>
      </c>
      <c r="L180" s="40"/>
      <c r="M180" s="222" t="s">
        <v>1</v>
      </c>
      <c r="N180" s="223" t="s">
        <v>41</v>
      </c>
      <c r="O180" s="83"/>
      <c r="P180" s="224">
        <f>O180*H180</f>
        <v>0</v>
      </c>
      <c r="Q180" s="224">
        <v>0.01082</v>
      </c>
      <c r="R180" s="224">
        <f>Q180*H180</f>
        <v>0.02164</v>
      </c>
      <c r="S180" s="224">
        <v>0</v>
      </c>
      <c r="T180" s="225">
        <f>S180*H180</f>
        <v>0</v>
      </c>
      <c r="AR180" s="226" t="s">
        <v>179</v>
      </c>
      <c r="AT180" s="226" t="s">
        <v>121</v>
      </c>
      <c r="AU180" s="226" t="s">
        <v>85</v>
      </c>
      <c r="AY180" s="14" t="s">
        <v>118</v>
      </c>
      <c r="BE180" s="227">
        <f>IF(N180="základní",J180,0)</f>
        <v>0</v>
      </c>
      <c r="BF180" s="227">
        <f>IF(N180="snížená",J180,0)</f>
        <v>0</v>
      </c>
      <c r="BG180" s="227">
        <f>IF(N180="zákl. přenesená",J180,0)</f>
        <v>0</v>
      </c>
      <c r="BH180" s="227">
        <f>IF(N180="sníž. přenesená",J180,0)</f>
        <v>0</v>
      </c>
      <c r="BI180" s="227">
        <f>IF(N180="nulová",J180,0)</f>
        <v>0</v>
      </c>
      <c r="BJ180" s="14" t="s">
        <v>8</v>
      </c>
      <c r="BK180" s="227">
        <f>ROUND(I180*H180,0)</f>
        <v>0</v>
      </c>
      <c r="BL180" s="14" t="s">
        <v>179</v>
      </c>
      <c r="BM180" s="226" t="s">
        <v>257</v>
      </c>
    </row>
    <row r="181" s="1" customFormat="1">
      <c r="B181" s="35"/>
      <c r="C181" s="36"/>
      <c r="D181" s="228" t="s">
        <v>128</v>
      </c>
      <c r="E181" s="36"/>
      <c r="F181" s="229" t="s">
        <v>258</v>
      </c>
      <c r="G181" s="36"/>
      <c r="H181" s="36"/>
      <c r="I181" s="132"/>
      <c r="J181" s="36"/>
      <c r="K181" s="36"/>
      <c r="L181" s="40"/>
      <c r="M181" s="230"/>
      <c r="N181" s="83"/>
      <c r="O181" s="83"/>
      <c r="P181" s="83"/>
      <c r="Q181" s="83"/>
      <c r="R181" s="83"/>
      <c r="S181" s="83"/>
      <c r="T181" s="84"/>
      <c r="AT181" s="14" t="s">
        <v>128</v>
      </c>
      <c r="AU181" s="14" t="s">
        <v>85</v>
      </c>
    </row>
    <row r="182" s="1" customFormat="1" ht="14.4" customHeight="1">
      <c r="B182" s="35"/>
      <c r="C182" s="216" t="s">
        <v>259</v>
      </c>
      <c r="D182" s="216" t="s">
        <v>121</v>
      </c>
      <c r="E182" s="217" t="s">
        <v>260</v>
      </c>
      <c r="F182" s="218" t="s">
        <v>261</v>
      </c>
      <c r="G182" s="219" t="s">
        <v>228</v>
      </c>
      <c r="H182" s="220">
        <v>1</v>
      </c>
      <c r="I182" s="221"/>
      <c r="J182" s="220">
        <f>ROUND(I182*H182,0)</f>
        <v>0</v>
      </c>
      <c r="K182" s="218" t="s">
        <v>1</v>
      </c>
      <c r="L182" s="40"/>
      <c r="M182" s="222" t="s">
        <v>1</v>
      </c>
      <c r="N182" s="223" t="s">
        <v>41</v>
      </c>
      <c r="O182" s="83"/>
      <c r="P182" s="224">
        <f>O182*H182</f>
        <v>0</v>
      </c>
      <c r="Q182" s="224">
        <v>0</v>
      </c>
      <c r="R182" s="224">
        <f>Q182*H182</f>
        <v>0</v>
      </c>
      <c r="S182" s="224">
        <v>0</v>
      </c>
      <c r="T182" s="225">
        <f>S182*H182</f>
        <v>0</v>
      </c>
      <c r="AR182" s="226" t="s">
        <v>179</v>
      </c>
      <c r="AT182" s="226" t="s">
        <v>121</v>
      </c>
      <c r="AU182" s="226" t="s">
        <v>85</v>
      </c>
      <c r="AY182" s="14" t="s">
        <v>118</v>
      </c>
      <c r="BE182" s="227">
        <f>IF(N182="základní",J182,0)</f>
        <v>0</v>
      </c>
      <c r="BF182" s="227">
        <f>IF(N182="snížená",J182,0)</f>
        <v>0</v>
      </c>
      <c r="BG182" s="227">
        <f>IF(N182="zákl. přenesená",J182,0)</f>
        <v>0</v>
      </c>
      <c r="BH182" s="227">
        <f>IF(N182="sníž. přenesená",J182,0)</f>
        <v>0</v>
      </c>
      <c r="BI182" s="227">
        <f>IF(N182="nulová",J182,0)</f>
        <v>0</v>
      </c>
      <c r="BJ182" s="14" t="s">
        <v>8</v>
      </c>
      <c r="BK182" s="227">
        <f>ROUND(I182*H182,0)</f>
        <v>0</v>
      </c>
      <c r="BL182" s="14" t="s">
        <v>179</v>
      </c>
      <c r="BM182" s="226" t="s">
        <v>262</v>
      </c>
    </row>
    <row r="183" s="1" customFormat="1" ht="14.4" customHeight="1">
      <c r="B183" s="35"/>
      <c r="C183" s="216" t="s">
        <v>263</v>
      </c>
      <c r="D183" s="216" t="s">
        <v>121</v>
      </c>
      <c r="E183" s="217" t="s">
        <v>264</v>
      </c>
      <c r="F183" s="218" t="s">
        <v>265</v>
      </c>
      <c r="G183" s="219" t="s">
        <v>151</v>
      </c>
      <c r="H183" s="220">
        <v>120</v>
      </c>
      <c r="I183" s="221"/>
      <c r="J183" s="220">
        <f>ROUND(I183*H183,0)</f>
        <v>0</v>
      </c>
      <c r="K183" s="218" t="s">
        <v>1</v>
      </c>
      <c r="L183" s="40"/>
      <c r="M183" s="222" t="s">
        <v>1</v>
      </c>
      <c r="N183" s="223" t="s">
        <v>41</v>
      </c>
      <c r="O183" s="83"/>
      <c r="P183" s="224">
        <f>O183*H183</f>
        <v>0</v>
      </c>
      <c r="Q183" s="224">
        <v>0</v>
      </c>
      <c r="R183" s="224">
        <f>Q183*H183</f>
        <v>0</v>
      </c>
      <c r="S183" s="224">
        <v>0</v>
      </c>
      <c r="T183" s="225">
        <f>S183*H183</f>
        <v>0</v>
      </c>
      <c r="AR183" s="226" t="s">
        <v>179</v>
      </c>
      <c r="AT183" s="226" t="s">
        <v>121</v>
      </c>
      <c r="AU183" s="226" t="s">
        <v>85</v>
      </c>
      <c r="AY183" s="14" t="s">
        <v>118</v>
      </c>
      <c r="BE183" s="227">
        <f>IF(N183="základní",J183,0)</f>
        <v>0</v>
      </c>
      <c r="BF183" s="227">
        <f>IF(N183="snížená",J183,0)</f>
        <v>0</v>
      </c>
      <c r="BG183" s="227">
        <f>IF(N183="zákl. přenesená",J183,0)</f>
        <v>0</v>
      </c>
      <c r="BH183" s="227">
        <f>IF(N183="sníž. přenesená",J183,0)</f>
        <v>0</v>
      </c>
      <c r="BI183" s="227">
        <f>IF(N183="nulová",J183,0)</f>
        <v>0</v>
      </c>
      <c r="BJ183" s="14" t="s">
        <v>8</v>
      </c>
      <c r="BK183" s="227">
        <f>ROUND(I183*H183,0)</f>
        <v>0</v>
      </c>
      <c r="BL183" s="14" t="s">
        <v>179</v>
      </c>
      <c r="BM183" s="226" t="s">
        <v>266</v>
      </c>
    </row>
    <row r="184" s="1" customFormat="1" ht="14.4" customHeight="1">
      <c r="B184" s="35"/>
      <c r="C184" s="216" t="s">
        <v>267</v>
      </c>
      <c r="D184" s="216" t="s">
        <v>121</v>
      </c>
      <c r="E184" s="217" t="s">
        <v>268</v>
      </c>
      <c r="F184" s="218" t="s">
        <v>269</v>
      </c>
      <c r="G184" s="219" t="s">
        <v>151</v>
      </c>
      <c r="H184" s="220">
        <v>120</v>
      </c>
      <c r="I184" s="221"/>
      <c r="J184" s="220">
        <f>ROUND(I184*H184,0)</f>
        <v>0</v>
      </c>
      <c r="K184" s="218" t="s">
        <v>1</v>
      </c>
      <c r="L184" s="40"/>
      <c r="M184" s="222" t="s">
        <v>1</v>
      </c>
      <c r="N184" s="223" t="s">
        <v>41</v>
      </c>
      <c r="O184" s="83"/>
      <c r="P184" s="224">
        <f>O184*H184</f>
        <v>0</v>
      </c>
      <c r="Q184" s="224">
        <v>0</v>
      </c>
      <c r="R184" s="224">
        <f>Q184*H184</f>
        <v>0</v>
      </c>
      <c r="S184" s="224">
        <v>0</v>
      </c>
      <c r="T184" s="225">
        <f>S184*H184</f>
        <v>0</v>
      </c>
      <c r="AR184" s="226" t="s">
        <v>179</v>
      </c>
      <c r="AT184" s="226" t="s">
        <v>121</v>
      </c>
      <c r="AU184" s="226" t="s">
        <v>85</v>
      </c>
      <c r="AY184" s="14" t="s">
        <v>118</v>
      </c>
      <c r="BE184" s="227">
        <f>IF(N184="základní",J184,0)</f>
        <v>0</v>
      </c>
      <c r="BF184" s="227">
        <f>IF(N184="snížená",J184,0)</f>
        <v>0</v>
      </c>
      <c r="BG184" s="227">
        <f>IF(N184="zákl. přenesená",J184,0)</f>
        <v>0</v>
      </c>
      <c r="BH184" s="227">
        <f>IF(N184="sníž. přenesená",J184,0)</f>
        <v>0</v>
      </c>
      <c r="BI184" s="227">
        <f>IF(N184="nulová",J184,0)</f>
        <v>0</v>
      </c>
      <c r="BJ184" s="14" t="s">
        <v>8</v>
      </c>
      <c r="BK184" s="227">
        <f>ROUND(I184*H184,0)</f>
        <v>0</v>
      </c>
      <c r="BL184" s="14" t="s">
        <v>179</v>
      </c>
      <c r="BM184" s="226" t="s">
        <v>270</v>
      </c>
    </row>
    <row r="185" s="1" customFormat="1" ht="21.6" customHeight="1">
      <c r="B185" s="35"/>
      <c r="C185" s="216" t="s">
        <v>271</v>
      </c>
      <c r="D185" s="216" t="s">
        <v>121</v>
      </c>
      <c r="E185" s="217" t="s">
        <v>272</v>
      </c>
      <c r="F185" s="218" t="s">
        <v>273</v>
      </c>
      <c r="G185" s="219" t="s">
        <v>184</v>
      </c>
      <c r="H185" s="221"/>
      <c r="I185" s="221"/>
      <c r="J185" s="220">
        <f>ROUND(I185*H185,0)</f>
        <v>0</v>
      </c>
      <c r="K185" s="218" t="s">
        <v>125</v>
      </c>
      <c r="L185" s="40"/>
      <c r="M185" s="222" t="s">
        <v>1</v>
      </c>
      <c r="N185" s="223" t="s">
        <v>41</v>
      </c>
      <c r="O185" s="83"/>
      <c r="P185" s="224">
        <f>O185*H185</f>
        <v>0</v>
      </c>
      <c r="Q185" s="224">
        <v>0</v>
      </c>
      <c r="R185" s="224">
        <f>Q185*H185</f>
        <v>0</v>
      </c>
      <c r="S185" s="224">
        <v>0</v>
      </c>
      <c r="T185" s="225">
        <f>S185*H185</f>
        <v>0</v>
      </c>
      <c r="AR185" s="226" t="s">
        <v>179</v>
      </c>
      <c r="AT185" s="226" t="s">
        <v>121</v>
      </c>
      <c r="AU185" s="226" t="s">
        <v>85</v>
      </c>
      <c r="AY185" s="14" t="s">
        <v>118</v>
      </c>
      <c r="BE185" s="227">
        <f>IF(N185="základní",J185,0)</f>
        <v>0</v>
      </c>
      <c r="BF185" s="227">
        <f>IF(N185="snížená",J185,0)</f>
        <v>0</v>
      </c>
      <c r="BG185" s="227">
        <f>IF(N185="zákl. přenesená",J185,0)</f>
        <v>0</v>
      </c>
      <c r="BH185" s="227">
        <f>IF(N185="sníž. přenesená",J185,0)</f>
        <v>0</v>
      </c>
      <c r="BI185" s="227">
        <f>IF(N185="nulová",J185,0)</f>
        <v>0</v>
      </c>
      <c r="BJ185" s="14" t="s">
        <v>8</v>
      </c>
      <c r="BK185" s="227">
        <f>ROUND(I185*H185,0)</f>
        <v>0</v>
      </c>
      <c r="BL185" s="14" t="s">
        <v>179</v>
      </c>
      <c r="BM185" s="226" t="s">
        <v>274</v>
      </c>
    </row>
    <row r="186" s="1" customFormat="1">
      <c r="B186" s="35"/>
      <c r="C186" s="36"/>
      <c r="D186" s="228" t="s">
        <v>128</v>
      </c>
      <c r="E186" s="36"/>
      <c r="F186" s="229" t="s">
        <v>275</v>
      </c>
      <c r="G186" s="36"/>
      <c r="H186" s="36"/>
      <c r="I186" s="132"/>
      <c r="J186" s="36"/>
      <c r="K186" s="36"/>
      <c r="L186" s="40"/>
      <c r="M186" s="230"/>
      <c r="N186" s="83"/>
      <c r="O186" s="83"/>
      <c r="P186" s="83"/>
      <c r="Q186" s="83"/>
      <c r="R186" s="83"/>
      <c r="S186" s="83"/>
      <c r="T186" s="84"/>
      <c r="AT186" s="14" t="s">
        <v>128</v>
      </c>
      <c r="AU186" s="14" t="s">
        <v>85</v>
      </c>
    </row>
    <row r="187" s="11" customFormat="1" ht="22.8" customHeight="1">
      <c r="B187" s="200"/>
      <c r="C187" s="201"/>
      <c r="D187" s="202" t="s">
        <v>75</v>
      </c>
      <c r="E187" s="214" t="s">
        <v>276</v>
      </c>
      <c r="F187" s="214" t="s">
        <v>277</v>
      </c>
      <c r="G187" s="201"/>
      <c r="H187" s="201"/>
      <c r="I187" s="204"/>
      <c r="J187" s="215">
        <f>BK187</f>
        <v>0</v>
      </c>
      <c r="K187" s="201"/>
      <c r="L187" s="206"/>
      <c r="M187" s="207"/>
      <c r="N187" s="208"/>
      <c r="O187" s="208"/>
      <c r="P187" s="209">
        <f>SUM(P188:P203)</f>
        <v>0</v>
      </c>
      <c r="Q187" s="208"/>
      <c r="R187" s="209">
        <f>SUM(R188:R203)</f>
        <v>0.10163999999999999</v>
      </c>
      <c r="S187" s="208"/>
      <c r="T187" s="210">
        <f>SUM(T188:T203)</f>
        <v>11.393890000000001</v>
      </c>
      <c r="AR187" s="211" t="s">
        <v>85</v>
      </c>
      <c r="AT187" s="212" t="s">
        <v>75</v>
      </c>
      <c r="AU187" s="212" t="s">
        <v>8</v>
      </c>
      <c r="AY187" s="211" t="s">
        <v>118</v>
      </c>
      <c r="BK187" s="213">
        <f>SUM(BK188:BK203)</f>
        <v>0</v>
      </c>
    </row>
    <row r="188" s="1" customFormat="1" ht="14.4" customHeight="1">
      <c r="B188" s="35"/>
      <c r="C188" s="216" t="s">
        <v>278</v>
      </c>
      <c r="D188" s="216" t="s">
        <v>121</v>
      </c>
      <c r="E188" s="217" t="s">
        <v>279</v>
      </c>
      <c r="F188" s="218" t="s">
        <v>280</v>
      </c>
      <c r="G188" s="219" t="s">
        <v>124</v>
      </c>
      <c r="H188" s="220">
        <v>609</v>
      </c>
      <c r="I188" s="221"/>
      <c r="J188" s="220">
        <f>ROUND(I188*H188,0)</f>
        <v>0</v>
      </c>
      <c r="K188" s="218" t="s">
        <v>125</v>
      </c>
      <c r="L188" s="40"/>
      <c r="M188" s="222" t="s">
        <v>1</v>
      </c>
      <c r="N188" s="223" t="s">
        <v>41</v>
      </c>
      <c r="O188" s="83"/>
      <c r="P188" s="224">
        <f>O188*H188</f>
        <v>0</v>
      </c>
      <c r="Q188" s="224">
        <v>0</v>
      </c>
      <c r="R188" s="224">
        <f>Q188*H188</f>
        <v>0</v>
      </c>
      <c r="S188" s="224">
        <v>0.017780000000000001</v>
      </c>
      <c r="T188" s="225">
        <f>S188*H188</f>
        <v>10.82802</v>
      </c>
      <c r="AR188" s="226" t="s">
        <v>179</v>
      </c>
      <c r="AT188" s="226" t="s">
        <v>121</v>
      </c>
      <c r="AU188" s="226" t="s">
        <v>85</v>
      </c>
      <c r="AY188" s="14" t="s">
        <v>118</v>
      </c>
      <c r="BE188" s="227">
        <f>IF(N188="základní",J188,0)</f>
        <v>0</v>
      </c>
      <c r="BF188" s="227">
        <f>IF(N188="snížená",J188,0)</f>
        <v>0</v>
      </c>
      <c r="BG188" s="227">
        <f>IF(N188="zákl. přenesená",J188,0)</f>
        <v>0</v>
      </c>
      <c r="BH188" s="227">
        <f>IF(N188="sníž. přenesená",J188,0)</f>
        <v>0</v>
      </c>
      <c r="BI188" s="227">
        <f>IF(N188="nulová",J188,0)</f>
        <v>0</v>
      </c>
      <c r="BJ188" s="14" t="s">
        <v>8</v>
      </c>
      <c r="BK188" s="227">
        <f>ROUND(I188*H188,0)</f>
        <v>0</v>
      </c>
      <c r="BL188" s="14" t="s">
        <v>179</v>
      </c>
      <c r="BM188" s="226" t="s">
        <v>281</v>
      </c>
    </row>
    <row r="189" s="1" customFormat="1">
      <c r="B189" s="35"/>
      <c r="C189" s="36"/>
      <c r="D189" s="228" t="s">
        <v>128</v>
      </c>
      <c r="E189" s="36"/>
      <c r="F189" s="229" t="s">
        <v>282</v>
      </c>
      <c r="G189" s="36"/>
      <c r="H189" s="36"/>
      <c r="I189" s="132"/>
      <c r="J189" s="36"/>
      <c r="K189" s="36"/>
      <c r="L189" s="40"/>
      <c r="M189" s="230"/>
      <c r="N189" s="83"/>
      <c r="O189" s="83"/>
      <c r="P189" s="83"/>
      <c r="Q189" s="83"/>
      <c r="R189" s="83"/>
      <c r="S189" s="83"/>
      <c r="T189" s="84"/>
      <c r="AT189" s="14" t="s">
        <v>128</v>
      </c>
      <c r="AU189" s="14" t="s">
        <v>85</v>
      </c>
    </row>
    <row r="190" s="1" customFormat="1" ht="21.6" customHeight="1">
      <c r="B190" s="35"/>
      <c r="C190" s="216" t="s">
        <v>206</v>
      </c>
      <c r="D190" s="216" t="s">
        <v>121</v>
      </c>
      <c r="E190" s="217" t="s">
        <v>283</v>
      </c>
      <c r="F190" s="218" t="s">
        <v>284</v>
      </c>
      <c r="G190" s="219" t="s">
        <v>124</v>
      </c>
      <c r="H190" s="220">
        <v>609</v>
      </c>
      <c r="I190" s="221"/>
      <c r="J190" s="220">
        <f>ROUND(I190*H190,0)</f>
        <v>0</v>
      </c>
      <c r="K190" s="218" t="s">
        <v>125</v>
      </c>
      <c r="L190" s="40"/>
      <c r="M190" s="222" t="s">
        <v>1</v>
      </c>
      <c r="N190" s="223" t="s">
        <v>41</v>
      </c>
      <c r="O190" s="83"/>
      <c r="P190" s="224">
        <f>O190*H190</f>
        <v>0</v>
      </c>
      <c r="Q190" s="224">
        <v>0</v>
      </c>
      <c r="R190" s="224">
        <f>Q190*H190</f>
        <v>0</v>
      </c>
      <c r="S190" s="224">
        <v>0</v>
      </c>
      <c r="T190" s="225">
        <f>S190*H190</f>
        <v>0</v>
      </c>
      <c r="AR190" s="226" t="s">
        <v>179</v>
      </c>
      <c r="AT190" s="226" t="s">
        <v>121</v>
      </c>
      <c r="AU190" s="226" t="s">
        <v>85</v>
      </c>
      <c r="AY190" s="14" t="s">
        <v>118</v>
      </c>
      <c r="BE190" s="227">
        <f>IF(N190="základní",J190,0)</f>
        <v>0</v>
      </c>
      <c r="BF190" s="227">
        <f>IF(N190="snížená",J190,0)</f>
        <v>0</v>
      </c>
      <c r="BG190" s="227">
        <f>IF(N190="zákl. přenesená",J190,0)</f>
        <v>0</v>
      </c>
      <c r="BH190" s="227">
        <f>IF(N190="sníž. přenesená",J190,0)</f>
        <v>0</v>
      </c>
      <c r="BI190" s="227">
        <f>IF(N190="nulová",J190,0)</f>
        <v>0</v>
      </c>
      <c r="BJ190" s="14" t="s">
        <v>8</v>
      </c>
      <c r="BK190" s="227">
        <f>ROUND(I190*H190,0)</f>
        <v>0</v>
      </c>
      <c r="BL190" s="14" t="s">
        <v>179</v>
      </c>
      <c r="BM190" s="226" t="s">
        <v>285</v>
      </c>
    </row>
    <row r="191" s="1" customFormat="1">
      <c r="B191" s="35"/>
      <c r="C191" s="36"/>
      <c r="D191" s="228" t="s">
        <v>128</v>
      </c>
      <c r="E191" s="36"/>
      <c r="F191" s="229" t="s">
        <v>282</v>
      </c>
      <c r="G191" s="36"/>
      <c r="H191" s="36"/>
      <c r="I191" s="132"/>
      <c r="J191" s="36"/>
      <c r="K191" s="36"/>
      <c r="L191" s="40"/>
      <c r="M191" s="230"/>
      <c r="N191" s="83"/>
      <c r="O191" s="83"/>
      <c r="P191" s="83"/>
      <c r="Q191" s="83"/>
      <c r="R191" s="83"/>
      <c r="S191" s="83"/>
      <c r="T191" s="84"/>
      <c r="AT191" s="14" t="s">
        <v>128</v>
      </c>
      <c r="AU191" s="14" t="s">
        <v>85</v>
      </c>
    </row>
    <row r="192" s="1" customFormat="1" ht="14.4" customHeight="1">
      <c r="B192" s="35"/>
      <c r="C192" s="216" t="s">
        <v>286</v>
      </c>
      <c r="D192" s="216" t="s">
        <v>121</v>
      </c>
      <c r="E192" s="217" t="s">
        <v>287</v>
      </c>
      <c r="F192" s="218" t="s">
        <v>288</v>
      </c>
      <c r="G192" s="219" t="s">
        <v>151</v>
      </c>
      <c r="H192" s="220">
        <v>71</v>
      </c>
      <c r="I192" s="221"/>
      <c r="J192" s="220">
        <f>ROUND(I192*H192,0)</f>
        <v>0</v>
      </c>
      <c r="K192" s="218" t="s">
        <v>125</v>
      </c>
      <c r="L192" s="40"/>
      <c r="M192" s="222" t="s">
        <v>1</v>
      </c>
      <c r="N192" s="223" t="s">
        <v>41</v>
      </c>
      <c r="O192" s="83"/>
      <c r="P192" s="224">
        <f>O192*H192</f>
        <v>0</v>
      </c>
      <c r="Q192" s="224">
        <v>0</v>
      </c>
      <c r="R192" s="224">
        <f>Q192*H192</f>
        <v>0</v>
      </c>
      <c r="S192" s="224">
        <v>0.0079699999999999997</v>
      </c>
      <c r="T192" s="225">
        <f>S192*H192</f>
        <v>0.56586999999999998</v>
      </c>
      <c r="AR192" s="226" t="s">
        <v>179</v>
      </c>
      <c r="AT192" s="226" t="s">
        <v>121</v>
      </c>
      <c r="AU192" s="226" t="s">
        <v>85</v>
      </c>
      <c r="AY192" s="14" t="s">
        <v>118</v>
      </c>
      <c r="BE192" s="227">
        <f>IF(N192="základní",J192,0)</f>
        <v>0</v>
      </c>
      <c r="BF192" s="227">
        <f>IF(N192="snížená",J192,0)</f>
        <v>0</v>
      </c>
      <c r="BG192" s="227">
        <f>IF(N192="zákl. přenesená",J192,0)</f>
        <v>0</v>
      </c>
      <c r="BH192" s="227">
        <f>IF(N192="sníž. přenesená",J192,0)</f>
        <v>0</v>
      </c>
      <c r="BI192" s="227">
        <f>IF(N192="nulová",J192,0)</f>
        <v>0</v>
      </c>
      <c r="BJ192" s="14" t="s">
        <v>8</v>
      </c>
      <c r="BK192" s="227">
        <f>ROUND(I192*H192,0)</f>
        <v>0</v>
      </c>
      <c r="BL192" s="14" t="s">
        <v>179</v>
      </c>
      <c r="BM192" s="226" t="s">
        <v>289</v>
      </c>
    </row>
    <row r="193" s="1" customFormat="1">
      <c r="B193" s="35"/>
      <c r="C193" s="36"/>
      <c r="D193" s="228" t="s">
        <v>128</v>
      </c>
      <c r="E193" s="36"/>
      <c r="F193" s="229" t="s">
        <v>282</v>
      </c>
      <c r="G193" s="36"/>
      <c r="H193" s="36"/>
      <c r="I193" s="132"/>
      <c r="J193" s="36"/>
      <c r="K193" s="36"/>
      <c r="L193" s="40"/>
      <c r="M193" s="230"/>
      <c r="N193" s="83"/>
      <c r="O193" s="83"/>
      <c r="P193" s="83"/>
      <c r="Q193" s="83"/>
      <c r="R193" s="83"/>
      <c r="S193" s="83"/>
      <c r="T193" s="84"/>
      <c r="AT193" s="14" t="s">
        <v>128</v>
      </c>
      <c r="AU193" s="14" t="s">
        <v>85</v>
      </c>
    </row>
    <row r="194" s="1" customFormat="1" ht="21.6" customHeight="1">
      <c r="B194" s="35"/>
      <c r="C194" s="216" t="s">
        <v>290</v>
      </c>
      <c r="D194" s="216" t="s">
        <v>121</v>
      </c>
      <c r="E194" s="217" t="s">
        <v>291</v>
      </c>
      <c r="F194" s="218" t="s">
        <v>292</v>
      </c>
      <c r="G194" s="219" t="s">
        <v>151</v>
      </c>
      <c r="H194" s="220">
        <v>71</v>
      </c>
      <c r="I194" s="221"/>
      <c r="J194" s="220">
        <f>ROUND(I194*H194,0)</f>
        <v>0</v>
      </c>
      <c r="K194" s="218" t="s">
        <v>125</v>
      </c>
      <c r="L194" s="40"/>
      <c r="M194" s="222" t="s">
        <v>1</v>
      </c>
      <c r="N194" s="223" t="s">
        <v>41</v>
      </c>
      <c r="O194" s="83"/>
      <c r="P194" s="224">
        <f>O194*H194</f>
        <v>0</v>
      </c>
      <c r="Q194" s="224">
        <v>0</v>
      </c>
      <c r="R194" s="224">
        <f>Q194*H194</f>
        <v>0</v>
      </c>
      <c r="S194" s="224">
        <v>0</v>
      </c>
      <c r="T194" s="225">
        <f>S194*H194</f>
        <v>0</v>
      </c>
      <c r="AR194" s="226" t="s">
        <v>179</v>
      </c>
      <c r="AT194" s="226" t="s">
        <v>121</v>
      </c>
      <c r="AU194" s="226" t="s">
        <v>85</v>
      </c>
      <c r="AY194" s="14" t="s">
        <v>118</v>
      </c>
      <c r="BE194" s="227">
        <f>IF(N194="základní",J194,0)</f>
        <v>0</v>
      </c>
      <c r="BF194" s="227">
        <f>IF(N194="snížená",J194,0)</f>
        <v>0</v>
      </c>
      <c r="BG194" s="227">
        <f>IF(N194="zákl. přenesená",J194,0)</f>
        <v>0</v>
      </c>
      <c r="BH194" s="227">
        <f>IF(N194="sníž. přenesená",J194,0)</f>
        <v>0</v>
      </c>
      <c r="BI194" s="227">
        <f>IF(N194="nulová",J194,0)</f>
        <v>0</v>
      </c>
      <c r="BJ194" s="14" t="s">
        <v>8</v>
      </c>
      <c r="BK194" s="227">
        <f>ROUND(I194*H194,0)</f>
        <v>0</v>
      </c>
      <c r="BL194" s="14" t="s">
        <v>179</v>
      </c>
      <c r="BM194" s="226" t="s">
        <v>293</v>
      </c>
    </row>
    <row r="195" s="1" customFormat="1">
      <c r="B195" s="35"/>
      <c r="C195" s="36"/>
      <c r="D195" s="228" t="s">
        <v>128</v>
      </c>
      <c r="E195" s="36"/>
      <c r="F195" s="229" t="s">
        <v>282</v>
      </c>
      <c r="G195" s="36"/>
      <c r="H195" s="36"/>
      <c r="I195" s="132"/>
      <c r="J195" s="36"/>
      <c r="K195" s="36"/>
      <c r="L195" s="40"/>
      <c r="M195" s="230"/>
      <c r="N195" s="83"/>
      <c r="O195" s="83"/>
      <c r="P195" s="83"/>
      <c r="Q195" s="83"/>
      <c r="R195" s="83"/>
      <c r="S195" s="83"/>
      <c r="T195" s="84"/>
      <c r="AT195" s="14" t="s">
        <v>128</v>
      </c>
      <c r="AU195" s="14" t="s">
        <v>85</v>
      </c>
    </row>
    <row r="196" s="1" customFormat="1" ht="21.6" customHeight="1">
      <c r="B196" s="35"/>
      <c r="C196" s="216" t="s">
        <v>294</v>
      </c>
      <c r="D196" s="216" t="s">
        <v>121</v>
      </c>
      <c r="E196" s="217" t="s">
        <v>295</v>
      </c>
      <c r="F196" s="218" t="s">
        <v>296</v>
      </c>
      <c r="G196" s="219" t="s">
        <v>124</v>
      </c>
      <c r="H196" s="220">
        <v>660</v>
      </c>
      <c r="I196" s="221"/>
      <c r="J196" s="220">
        <f>ROUND(I196*H196,0)</f>
        <v>0</v>
      </c>
      <c r="K196" s="218" t="s">
        <v>125</v>
      </c>
      <c r="L196" s="40"/>
      <c r="M196" s="222" t="s">
        <v>1</v>
      </c>
      <c r="N196" s="223" t="s">
        <v>41</v>
      </c>
      <c r="O196" s="83"/>
      <c r="P196" s="224">
        <f>O196*H196</f>
        <v>0</v>
      </c>
      <c r="Q196" s="224">
        <v>0</v>
      </c>
      <c r="R196" s="224">
        <f>Q196*H196</f>
        <v>0</v>
      </c>
      <c r="S196" s="224">
        <v>0</v>
      </c>
      <c r="T196" s="225">
        <f>S196*H196</f>
        <v>0</v>
      </c>
      <c r="AR196" s="226" t="s">
        <v>179</v>
      </c>
      <c r="AT196" s="226" t="s">
        <v>121</v>
      </c>
      <c r="AU196" s="226" t="s">
        <v>85</v>
      </c>
      <c r="AY196" s="14" t="s">
        <v>118</v>
      </c>
      <c r="BE196" s="227">
        <f>IF(N196="základní",J196,0)</f>
        <v>0</v>
      </c>
      <c r="BF196" s="227">
        <f>IF(N196="snížená",J196,0)</f>
        <v>0</v>
      </c>
      <c r="BG196" s="227">
        <f>IF(N196="zákl. přenesená",J196,0)</f>
        <v>0</v>
      </c>
      <c r="BH196" s="227">
        <f>IF(N196="sníž. přenesená",J196,0)</f>
        <v>0</v>
      </c>
      <c r="BI196" s="227">
        <f>IF(N196="nulová",J196,0)</f>
        <v>0</v>
      </c>
      <c r="BJ196" s="14" t="s">
        <v>8</v>
      </c>
      <c r="BK196" s="227">
        <f>ROUND(I196*H196,0)</f>
        <v>0</v>
      </c>
      <c r="BL196" s="14" t="s">
        <v>179</v>
      </c>
      <c r="BM196" s="226" t="s">
        <v>297</v>
      </c>
    </row>
    <row r="197" s="1" customFormat="1">
      <c r="B197" s="35"/>
      <c r="C197" s="36"/>
      <c r="D197" s="228" t="s">
        <v>128</v>
      </c>
      <c r="E197" s="36"/>
      <c r="F197" s="229" t="s">
        <v>298</v>
      </c>
      <c r="G197" s="36"/>
      <c r="H197" s="36"/>
      <c r="I197" s="132"/>
      <c r="J197" s="36"/>
      <c r="K197" s="36"/>
      <c r="L197" s="40"/>
      <c r="M197" s="230"/>
      <c r="N197" s="83"/>
      <c r="O197" s="83"/>
      <c r="P197" s="83"/>
      <c r="Q197" s="83"/>
      <c r="R197" s="83"/>
      <c r="S197" s="83"/>
      <c r="T197" s="84"/>
      <c r="AT197" s="14" t="s">
        <v>128</v>
      </c>
      <c r="AU197" s="14" t="s">
        <v>85</v>
      </c>
    </row>
    <row r="198" s="12" customFormat="1">
      <c r="B198" s="231"/>
      <c r="C198" s="232"/>
      <c r="D198" s="228" t="s">
        <v>130</v>
      </c>
      <c r="E198" s="233" t="s">
        <v>1</v>
      </c>
      <c r="F198" s="234" t="s">
        <v>299</v>
      </c>
      <c r="G198" s="232"/>
      <c r="H198" s="235">
        <v>660</v>
      </c>
      <c r="I198" s="236"/>
      <c r="J198" s="232"/>
      <c r="K198" s="232"/>
      <c r="L198" s="237"/>
      <c r="M198" s="238"/>
      <c r="N198" s="239"/>
      <c r="O198" s="239"/>
      <c r="P198" s="239"/>
      <c r="Q198" s="239"/>
      <c r="R198" s="239"/>
      <c r="S198" s="239"/>
      <c r="T198" s="240"/>
      <c r="AT198" s="241" t="s">
        <v>130</v>
      </c>
      <c r="AU198" s="241" t="s">
        <v>85</v>
      </c>
      <c r="AV198" s="12" t="s">
        <v>85</v>
      </c>
      <c r="AW198" s="12" t="s">
        <v>32</v>
      </c>
      <c r="AX198" s="12" t="s">
        <v>8</v>
      </c>
      <c r="AY198" s="241" t="s">
        <v>118</v>
      </c>
    </row>
    <row r="199" s="1" customFormat="1" ht="21.6" customHeight="1">
      <c r="B199" s="35"/>
      <c r="C199" s="242" t="s">
        <v>300</v>
      </c>
      <c r="D199" s="242" t="s">
        <v>202</v>
      </c>
      <c r="E199" s="243" t="s">
        <v>301</v>
      </c>
      <c r="F199" s="244" t="s">
        <v>302</v>
      </c>
      <c r="G199" s="245" t="s">
        <v>124</v>
      </c>
      <c r="H199" s="246">
        <v>726</v>
      </c>
      <c r="I199" s="247"/>
      <c r="J199" s="246">
        <f>ROUND(I199*H199,0)</f>
        <v>0</v>
      </c>
      <c r="K199" s="244" t="s">
        <v>125</v>
      </c>
      <c r="L199" s="248"/>
      <c r="M199" s="249" t="s">
        <v>1</v>
      </c>
      <c r="N199" s="250" t="s">
        <v>41</v>
      </c>
      <c r="O199" s="83"/>
      <c r="P199" s="224">
        <f>O199*H199</f>
        <v>0</v>
      </c>
      <c r="Q199" s="224">
        <v>0.00013999999999999999</v>
      </c>
      <c r="R199" s="224">
        <f>Q199*H199</f>
        <v>0.10163999999999999</v>
      </c>
      <c r="S199" s="224">
        <v>0</v>
      </c>
      <c r="T199" s="225">
        <f>S199*H199</f>
        <v>0</v>
      </c>
      <c r="AR199" s="226" t="s">
        <v>206</v>
      </c>
      <c r="AT199" s="226" t="s">
        <v>202</v>
      </c>
      <c r="AU199" s="226" t="s">
        <v>85</v>
      </c>
      <c r="AY199" s="14" t="s">
        <v>118</v>
      </c>
      <c r="BE199" s="227">
        <f>IF(N199="základní",J199,0)</f>
        <v>0</v>
      </c>
      <c r="BF199" s="227">
        <f>IF(N199="snížená",J199,0)</f>
        <v>0</v>
      </c>
      <c r="BG199" s="227">
        <f>IF(N199="zákl. přenesená",J199,0)</f>
        <v>0</v>
      </c>
      <c r="BH199" s="227">
        <f>IF(N199="sníž. přenesená",J199,0)</f>
        <v>0</v>
      </c>
      <c r="BI199" s="227">
        <f>IF(N199="nulová",J199,0)</f>
        <v>0</v>
      </c>
      <c r="BJ199" s="14" t="s">
        <v>8</v>
      </c>
      <c r="BK199" s="227">
        <f>ROUND(I199*H199,0)</f>
        <v>0</v>
      </c>
      <c r="BL199" s="14" t="s">
        <v>179</v>
      </c>
      <c r="BM199" s="226" t="s">
        <v>303</v>
      </c>
    </row>
    <row r="200" s="12" customFormat="1">
      <c r="B200" s="231"/>
      <c r="C200" s="232"/>
      <c r="D200" s="228" t="s">
        <v>130</v>
      </c>
      <c r="E200" s="233" t="s">
        <v>1</v>
      </c>
      <c r="F200" s="234" t="s">
        <v>299</v>
      </c>
      <c r="G200" s="232"/>
      <c r="H200" s="235">
        <v>660</v>
      </c>
      <c r="I200" s="236"/>
      <c r="J200" s="232"/>
      <c r="K200" s="232"/>
      <c r="L200" s="237"/>
      <c r="M200" s="238"/>
      <c r="N200" s="239"/>
      <c r="O200" s="239"/>
      <c r="P200" s="239"/>
      <c r="Q200" s="239"/>
      <c r="R200" s="239"/>
      <c r="S200" s="239"/>
      <c r="T200" s="240"/>
      <c r="AT200" s="241" t="s">
        <v>130</v>
      </c>
      <c r="AU200" s="241" t="s">
        <v>85</v>
      </c>
      <c r="AV200" s="12" t="s">
        <v>85</v>
      </c>
      <c r="AW200" s="12" t="s">
        <v>32</v>
      </c>
      <c r="AX200" s="12" t="s">
        <v>8</v>
      </c>
      <c r="AY200" s="241" t="s">
        <v>118</v>
      </c>
    </row>
    <row r="201" s="12" customFormat="1">
      <c r="B201" s="231"/>
      <c r="C201" s="232"/>
      <c r="D201" s="228" t="s">
        <v>130</v>
      </c>
      <c r="E201" s="232"/>
      <c r="F201" s="234" t="s">
        <v>304</v>
      </c>
      <c r="G201" s="232"/>
      <c r="H201" s="235">
        <v>726</v>
      </c>
      <c r="I201" s="236"/>
      <c r="J201" s="232"/>
      <c r="K201" s="232"/>
      <c r="L201" s="237"/>
      <c r="M201" s="238"/>
      <c r="N201" s="239"/>
      <c r="O201" s="239"/>
      <c r="P201" s="239"/>
      <c r="Q201" s="239"/>
      <c r="R201" s="239"/>
      <c r="S201" s="239"/>
      <c r="T201" s="240"/>
      <c r="AT201" s="241" t="s">
        <v>130</v>
      </c>
      <c r="AU201" s="241" t="s">
        <v>85</v>
      </c>
      <c r="AV201" s="12" t="s">
        <v>85</v>
      </c>
      <c r="AW201" s="12" t="s">
        <v>4</v>
      </c>
      <c r="AX201" s="12" t="s">
        <v>8</v>
      </c>
      <c r="AY201" s="241" t="s">
        <v>118</v>
      </c>
    </row>
    <row r="202" s="1" customFormat="1" ht="21.6" customHeight="1">
      <c r="B202" s="35"/>
      <c r="C202" s="216" t="s">
        <v>305</v>
      </c>
      <c r="D202" s="216" t="s">
        <v>121</v>
      </c>
      <c r="E202" s="217" t="s">
        <v>306</v>
      </c>
      <c r="F202" s="218" t="s">
        <v>307</v>
      </c>
      <c r="G202" s="219" t="s">
        <v>184</v>
      </c>
      <c r="H202" s="221"/>
      <c r="I202" s="221"/>
      <c r="J202" s="220">
        <f>ROUND(I202*H202,0)</f>
        <v>0</v>
      </c>
      <c r="K202" s="218" t="s">
        <v>125</v>
      </c>
      <c r="L202" s="40"/>
      <c r="M202" s="222" t="s">
        <v>1</v>
      </c>
      <c r="N202" s="223" t="s">
        <v>41</v>
      </c>
      <c r="O202" s="83"/>
      <c r="P202" s="224">
        <f>O202*H202</f>
        <v>0</v>
      </c>
      <c r="Q202" s="224">
        <v>0</v>
      </c>
      <c r="R202" s="224">
        <f>Q202*H202</f>
        <v>0</v>
      </c>
      <c r="S202" s="224">
        <v>0</v>
      </c>
      <c r="T202" s="225">
        <f>S202*H202</f>
        <v>0</v>
      </c>
      <c r="AR202" s="226" t="s">
        <v>179</v>
      </c>
      <c r="AT202" s="226" t="s">
        <v>121</v>
      </c>
      <c r="AU202" s="226" t="s">
        <v>85</v>
      </c>
      <c r="AY202" s="14" t="s">
        <v>118</v>
      </c>
      <c r="BE202" s="227">
        <f>IF(N202="základní",J202,0)</f>
        <v>0</v>
      </c>
      <c r="BF202" s="227">
        <f>IF(N202="snížená",J202,0)</f>
        <v>0</v>
      </c>
      <c r="BG202" s="227">
        <f>IF(N202="zákl. přenesená",J202,0)</f>
        <v>0</v>
      </c>
      <c r="BH202" s="227">
        <f>IF(N202="sníž. přenesená",J202,0)</f>
        <v>0</v>
      </c>
      <c r="BI202" s="227">
        <f>IF(N202="nulová",J202,0)</f>
        <v>0</v>
      </c>
      <c r="BJ202" s="14" t="s">
        <v>8</v>
      </c>
      <c r="BK202" s="227">
        <f>ROUND(I202*H202,0)</f>
        <v>0</v>
      </c>
      <c r="BL202" s="14" t="s">
        <v>179</v>
      </c>
      <c r="BM202" s="226" t="s">
        <v>308</v>
      </c>
    </row>
    <row r="203" s="1" customFormat="1">
      <c r="B203" s="35"/>
      <c r="C203" s="36"/>
      <c r="D203" s="228" t="s">
        <v>128</v>
      </c>
      <c r="E203" s="36"/>
      <c r="F203" s="229" t="s">
        <v>309</v>
      </c>
      <c r="G203" s="36"/>
      <c r="H203" s="36"/>
      <c r="I203" s="132"/>
      <c r="J203" s="36"/>
      <c r="K203" s="36"/>
      <c r="L203" s="40"/>
      <c r="M203" s="251"/>
      <c r="N203" s="252"/>
      <c r="O203" s="252"/>
      <c r="P203" s="252"/>
      <c r="Q203" s="252"/>
      <c r="R203" s="252"/>
      <c r="S203" s="252"/>
      <c r="T203" s="253"/>
      <c r="AT203" s="14" t="s">
        <v>128</v>
      </c>
      <c r="AU203" s="14" t="s">
        <v>85</v>
      </c>
    </row>
    <row r="204" s="1" customFormat="1" ht="6.96" customHeight="1">
      <c r="B204" s="58"/>
      <c r="C204" s="59"/>
      <c r="D204" s="59"/>
      <c r="E204" s="59"/>
      <c r="F204" s="59"/>
      <c r="G204" s="59"/>
      <c r="H204" s="59"/>
      <c r="I204" s="166"/>
      <c r="J204" s="59"/>
      <c r="K204" s="59"/>
      <c r="L204" s="40"/>
    </row>
  </sheetData>
  <sheetProtection sheet="1" autoFilter="0" formatColumns="0" formatRows="0" objects="1" scenarios="1" spinCount="100000" saltValue="pZ1ZkRdrXJNeLAYQ37R43s7ID+9DTI0pEGDnkQw7l6Q7NWrEdC3xNaurl/CVPy2znsBj1/zUz3pRjCbo15qYwQ==" hashValue="qLbTdQXouvlz08njz4iIVUa/1Gf4OBMq8G91b2SKLEWtHe+buRLHdO+og5myJu9OvSFoGp0PZjEsO/4GJX/ncg==" algorithmName="SHA-512" password="CC35"/>
  <autoFilter ref="C124:K203"/>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Core5\lukes</dc:creator>
  <cp:lastModifiedBy>Core5\lukes</cp:lastModifiedBy>
  <dcterms:created xsi:type="dcterms:W3CDTF">2019-07-23T08:57:37Z</dcterms:created>
  <dcterms:modified xsi:type="dcterms:W3CDTF">2019-07-23T08:57:39Z</dcterms:modified>
</cp:coreProperties>
</file>